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longngan\Downloads\"/>
    </mc:Choice>
  </mc:AlternateContent>
  <xr:revisionPtr revIDLastSave="0" documentId="13_ncr:1_{262E1C60-652A-4F21-8E33-AED672D38A69}" xr6:coauthVersionLast="47" xr6:coauthVersionMax="47" xr10:uidLastSave="{00000000-0000-0000-0000-000000000000}"/>
  <bookViews>
    <workbookView xWindow="-120" yWindow="-120" windowWidth="29040" windowHeight="15720" firstSheet="8" activeTab="8" xr2:uid="{00000000-000D-0000-FFFF-FFFF00000000}"/>
  </bookViews>
  <sheets>
    <sheet name="T.12.2025" sheetId="62" state="hidden" r:id="rId1"/>
    <sheet name="T.01.2026" sheetId="63" state="hidden" r:id="rId2"/>
    <sheet name="T.02.2026" sheetId="64" state="hidden" r:id="rId3"/>
    <sheet name="T.03.2026" sheetId="67" state="hidden" r:id="rId4"/>
    <sheet name="T.04.2026" sheetId="68" state="hidden" r:id="rId5"/>
    <sheet name="T.05.2026" sheetId="69" state="hidden" r:id="rId6"/>
    <sheet name="T.06.2026" sheetId="70" state="hidden" r:id="rId7"/>
    <sheet name="T.06&amp;07.2026 (2)" sheetId="72" state="hidden" r:id="rId8"/>
    <sheet name="T.07&amp;08.2026" sheetId="73" r:id="rId9"/>
    <sheet name="LỊCH KS 01.2026" sheetId="43" state="hidden" r:id="rId10"/>
    <sheet name="LỊCH TTLK 01.2026" sheetId="34" state="hidden" r:id="rId11"/>
  </sheets>
  <definedNames>
    <definedName name="Trang" comment="Phòng 407 - AB1" localSheetId="1">'T.01.2026'!$D$37</definedName>
    <definedName name="Trang" comment="Phòng 407 - AB1" localSheetId="2">'T.02.2026'!$D$37</definedName>
    <definedName name="Trang" comment="Phòng 407 - AB1" localSheetId="3">'T.03.2026'!$D$37</definedName>
    <definedName name="Trang" comment="Phòng 407 - AB1" localSheetId="4">'T.04.2026'!$D$37</definedName>
    <definedName name="Trang" comment="Phòng 407 - AB1" localSheetId="5">'T.05.2026'!$D$37</definedName>
    <definedName name="Trang" comment="Phòng 407 - AB1" localSheetId="7">'T.06&amp;07.2026 (2)'!$D$37</definedName>
    <definedName name="Trang" comment="Phòng 407 - AB1" localSheetId="6">'T.06.2026'!$D$37</definedName>
    <definedName name="Trang" comment="Phòng 407 - AB1" localSheetId="8">'T.07&amp;08.2026'!$D$37</definedName>
    <definedName name="Trang" comment="Phòng 407 - AB1" localSheetId="0">'T.12.2025'!$D$37</definedName>
    <definedName name="Trang" comment="Phòng 407 - AB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34" l="1"/>
  <c r="C20" i="34"/>
  <c r="H17" i="34"/>
  <c r="C17" i="34"/>
  <c r="H16" i="34"/>
  <c r="C16" i="34"/>
  <c r="H15" i="34"/>
  <c r="C15" i="34"/>
  <c r="H14" i="34"/>
  <c r="C14" i="34"/>
  <c r="G12" i="34"/>
  <c r="B12" i="34"/>
  <c r="H11" i="34"/>
  <c r="C11" i="34"/>
  <c r="H7" i="34"/>
  <c r="C7" i="34"/>
  <c r="H6" i="34"/>
  <c r="C6" i="34"/>
  <c r="H5" i="34"/>
  <c r="C5" i="34"/>
  <c r="H4" i="34"/>
  <c r="G2" i="34"/>
  <c r="B2" i="34"/>
  <c r="J17" i="43"/>
  <c r="C17" i="43"/>
  <c r="J15" i="43"/>
  <c r="C15" i="43"/>
  <c r="J14" i="43"/>
  <c r="C14" i="43"/>
  <c r="J13" i="43"/>
  <c r="C13" i="43"/>
  <c r="J12" i="43"/>
  <c r="C12" i="43"/>
  <c r="I10" i="43"/>
  <c r="B10" i="43"/>
  <c r="J9" i="43"/>
  <c r="C9" i="43"/>
  <c r="J7" i="43"/>
  <c r="C7" i="43"/>
  <c r="J6" i="43"/>
  <c r="C6" i="43"/>
  <c r="J5" i="43"/>
  <c r="C5" i="43"/>
  <c r="J4" i="43"/>
  <c r="I2" i="43"/>
  <c r="B2" i="43"/>
  <c r="O81" i="72"/>
  <c r="N81" i="72"/>
  <c r="M81" i="72"/>
  <c r="L81" i="72"/>
  <c r="K81" i="72"/>
  <c r="O80" i="72"/>
  <c r="N80" i="72"/>
  <c r="M80" i="72"/>
  <c r="L80" i="72"/>
  <c r="K80" i="72"/>
  <c r="O79" i="72"/>
  <c r="N79" i="72"/>
  <c r="M79" i="72"/>
  <c r="L79" i="72"/>
  <c r="K79" i="72"/>
  <c r="O77" i="72"/>
  <c r="N77" i="72"/>
  <c r="M77" i="72"/>
  <c r="L77" i="72"/>
  <c r="K77" i="72"/>
  <c r="O76" i="72"/>
  <c r="N76" i="72"/>
  <c r="M76" i="72"/>
  <c r="L76" i="72"/>
  <c r="K76" i="72"/>
  <c r="O74" i="72"/>
  <c r="N74" i="72"/>
  <c r="M74" i="72"/>
  <c r="L74" i="72"/>
  <c r="K74" i="72"/>
  <c r="O73" i="72"/>
  <c r="N73" i="72"/>
  <c r="M73" i="72"/>
  <c r="L73" i="72"/>
  <c r="K73" i="72"/>
  <c r="O72" i="72"/>
  <c r="N72" i="72"/>
  <c r="M72" i="72"/>
  <c r="L72" i="72"/>
  <c r="K72" i="72"/>
  <c r="O70" i="72"/>
  <c r="N70" i="72"/>
  <c r="M70" i="72"/>
  <c r="L70" i="72"/>
  <c r="K70" i="72"/>
  <c r="O69" i="72"/>
  <c r="N69" i="72"/>
  <c r="M69" i="72"/>
  <c r="L69" i="72"/>
  <c r="K69" i="72"/>
  <c r="O67" i="72"/>
  <c r="N67" i="72"/>
  <c r="M67" i="72"/>
  <c r="L67" i="72"/>
  <c r="K67" i="72"/>
  <c r="O66" i="72"/>
  <c r="N66" i="72"/>
  <c r="M66" i="72"/>
  <c r="L66" i="72"/>
  <c r="K66" i="72"/>
  <c r="O65" i="72"/>
  <c r="N65" i="72"/>
  <c r="M65" i="72"/>
  <c r="L65" i="72"/>
  <c r="K65" i="72"/>
  <c r="O63" i="72"/>
  <c r="N63" i="72"/>
  <c r="M63" i="72"/>
  <c r="L63" i="72"/>
  <c r="K63" i="72"/>
  <c r="O62" i="72"/>
  <c r="N62" i="72"/>
  <c r="M62" i="72"/>
  <c r="L62" i="72"/>
  <c r="K62" i="72"/>
  <c r="T60" i="72"/>
  <c r="S60" i="72"/>
  <c r="R60" i="72"/>
  <c r="O60" i="72"/>
  <c r="N60" i="72"/>
  <c r="M60" i="72"/>
  <c r="L60" i="72"/>
  <c r="K60" i="72"/>
  <c r="T59" i="72"/>
  <c r="S59" i="72"/>
  <c r="R59" i="72"/>
  <c r="O59" i="72"/>
  <c r="N59" i="72"/>
  <c r="M59" i="72"/>
  <c r="L59" i="72"/>
  <c r="K59" i="72"/>
  <c r="T58" i="72"/>
  <c r="S58" i="72"/>
  <c r="R58" i="72"/>
  <c r="O58" i="72"/>
  <c r="N58" i="72"/>
  <c r="M58" i="72"/>
  <c r="L58" i="72"/>
  <c r="K58" i="72"/>
  <c r="T57" i="72"/>
  <c r="S57" i="72"/>
  <c r="R57" i="72"/>
  <c r="O57" i="72"/>
  <c r="N57" i="72"/>
  <c r="M57" i="72"/>
  <c r="L57" i="72"/>
  <c r="K57" i="72"/>
  <c r="T56" i="72"/>
  <c r="S56" i="72"/>
  <c r="R56" i="72"/>
  <c r="O56" i="72"/>
  <c r="N56" i="72"/>
  <c r="M56" i="72"/>
  <c r="L56" i="72"/>
  <c r="K56" i="72"/>
  <c r="O81" i="70"/>
  <c r="N81" i="70"/>
  <c r="M81" i="70"/>
  <c r="L81" i="70"/>
  <c r="K81" i="70"/>
  <c r="O80" i="70"/>
  <c r="N80" i="70"/>
  <c r="M80" i="70"/>
  <c r="L80" i="70"/>
  <c r="K80" i="70"/>
  <c r="O79" i="70"/>
  <c r="N79" i="70"/>
  <c r="M79" i="70"/>
  <c r="L79" i="70"/>
  <c r="K79" i="70"/>
  <c r="O77" i="70"/>
  <c r="N77" i="70"/>
  <c r="M77" i="70"/>
  <c r="L77" i="70"/>
  <c r="K77" i="70"/>
  <c r="O76" i="70"/>
  <c r="N76" i="70"/>
  <c r="M76" i="70"/>
  <c r="L76" i="70"/>
  <c r="K76" i="70"/>
  <c r="O74" i="70"/>
  <c r="N74" i="70"/>
  <c r="M74" i="70"/>
  <c r="L74" i="70"/>
  <c r="K74" i="70"/>
  <c r="O73" i="70"/>
  <c r="N73" i="70"/>
  <c r="M73" i="70"/>
  <c r="L73" i="70"/>
  <c r="K73" i="70"/>
  <c r="O72" i="70"/>
  <c r="N72" i="70"/>
  <c r="M72" i="70"/>
  <c r="L72" i="70"/>
  <c r="K72" i="70"/>
  <c r="O70" i="70"/>
  <c r="N70" i="70"/>
  <c r="M70" i="70"/>
  <c r="L70" i="70"/>
  <c r="K70" i="70"/>
  <c r="O69" i="70"/>
  <c r="N69" i="70"/>
  <c r="M69" i="70"/>
  <c r="L69" i="70"/>
  <c r="K69" i="70"/>
  <c r="O67" i="70"/>
  <c r="N67" i="70"/>
  <c r="M67" i="70"/>
  <c r="L67" i="70"/>
  <c r="K67" i="70"/>
  <c r="O66" i="70"/>
  <c r="N66" i="70"/>
  <c r="M66" i="70"/>
  <c r="L66" i="70"/>
  <c r="K66" i="70"/>
  <c r="O65" i="70"/>
  <c r="N65" i="70"/>
  <c r="M65" i="70"/>
  <c r="L65" i="70"/>
  <c r="K65" i="70"/>
  <c r="O63" i="70"/>
  <c r="N63" i="70"/>
  <c r="M63" i="70"/>
  <c r="L63" i="70"/>
  <c r="K63" i="70"/>
  <c r="O62" i="70"/>
  <c r="N62" i="70"/>
  <c r="M62" i="70"/>
  <c r="L62" i="70"/>
  <c r="K62" i="70"/>
  <c r="T60" i="70"/>
  <c r="S60" i="70"/>
  <c r="R60" i="70"/>
  <c r="O60" i="70"/>
  <c r="N60" i="70"/>
  <c r="M60" i="70"/>
  <c r="L60" i="70"/>
  <c r="K60" i="70"/>
  <c r="T59" i="70"/>
  <c r="S59" i="70"/>
  <c r="R59" i="70"/>
  <c r="O59" i="70"/>
  <c r="N59" i="70"/>
  <c r="M59" i="70"/>
  <c r="L59" i="70"/>
  <c r="K59" i="70"/>
  <c r="T58" i="70"/>
  <c r="S58" i="70"/>
  <c r="R58" i="70"/>
  <c r="O58" i="70"/>
  <c r="N58" i="70"/>
  <c r="M58" i="70"/>
  <c r="L58" i="70"/>
  <c r="K58" i="70"/>
  <c r="T57" i="70"/>
  <c r="S57" i="70"/>
  <c r="R57" i="70"/>
  <c r="O57" i="70"/>
  <c r="N57" i="70"/>
  <c r="M57" i="70"/>
  <c r="L57" i="70"/>
  <c r="K57" i="70"/>
  <c r="T56" i="70"/>
  <c r="S56" i="70"/>
  <c r="R56" i="70"/>
  <c r="O56" i="70"/>
  <c r="N56" i="70"/>
  <c r="M56" i="70"/>
  <c r="L56" i="70"/>
  <c r="K56" i="70"/>
  <c r="O81" i="69"/>
  <c r="N81" i="69"/>
  <c r="M81" i="69"/>
  <c r="L81" i="69"/>
  <c r="K81" i="69"/>
  <c r="O80" i="69"/>
  <c r="N80" i="69"/>
  <c r="M80" i="69"/>
  <c r="L80" i="69"/>
  <c r="K80" i="69"/>
  <c r="O79" i="69"/>
  <c r="N79" i="69"/>
  <c r="M79" i="69"/>
  <c r="L79" i="69"/>
  <c r="K79" i="69"/>
  <c r="O77" i="69"/>
  <c r="N77" i="69"/>
  <c r="M77" i="69"/>
  <c r="L77" i="69"/>
  <c r="K77" i="69"/>
  <c r="O76" i="69"/>
  <c r="N76" i="69"/>
  <c r="M76" i="69"/>
  <c r="L76" i="69"/>
  <c r="K76" i="69"/>
  <c r="O74" i="69"/>
  <c r="N74" i="69"/>
  <c r="M74" i="69"/>
  <c r="L74" i="69"/>
  <c r="K74" i="69"/>
  <c r="O73" i="69"/>
  <c r="N73" i="69"/>
  <c r="M73" i="69"/>
  <c r="L73" i="69"/>
  <c r="K73" i="69"/>
  <c r="O72" i="69"/>
  <c r="N72" i="69"/>
  <c r="M72" i="69"/>
  <c r="L72" i="69"/>
  <c r="K72" i="69"/>
  <c r="O70" i="69"/>
  <c r="N70" i="69"/>
  <c r="M70" i="69"/>
  <c r="L70" i="69"/>
  <c r="K70" i="69"/>
  <c r="O69" i="69"/>
  <c r="N69" i="69"/>
  <c r="M69" i="69"/>
  <c r="L69" i="69"/>
  <c r="K69" i="69"/>
  <c r="O67" i="69"/>
  <c r="N67" i="69"/>
  <c r="M67" i="69"/>
  <c r="L67" i="69"/>
  <c r="K67" i="69"/>
  <c r="O66" i="69"/>
  <c r="N66" i="69"/>
  <c r="M66" i="69"/>
  <c r="L66" i="69"/>
  <c r="K66" i="69"/>
  <c r="O65" i="69"/>
  <c r="N65" i="69"/>
  <c r="M65" i="69"/>
  <c r="L65" i="69"/>
  <c r="K65" i="69"/>
  <c r="O63" i="69"/>
  <c r="N63" i="69"/>
  <c r="M63" i="69"/>
  <c r="L63" i="69"/>
  <c r="K63" i="69"/>
  <c r="O62" i="69"/>
  <c r="N62" i="69"/>
  <c r="M62" i="69"/>
  <c r="L62" i="69"/>
  <c r="K62" i="69"/>
  <c r="T60" i="69"/>
  <c r="S60" i="69"/>
  <c r="R60" i="69"/>
  <c r="O60" i="69"/>
  <c r="N60" i="69"/>
  <c r="M60" i="69"/>
  <c r="L60" i="69"/>
  <c r="K60" i="69"/>
  <c r="T59" i="69"/>
  <c r="S59" i="69"/>
  <c r="R59" i="69"/>
  <c r="O59" i="69"/>
  <c r="N59" i="69"/>
  <c r="M59" i="69"/>
  <c r="L59" i="69"/>
  <c r="K59" i="69"/>
  <c r="T58" i="69"/>
  <c r="S58" i="69"/>
  <c r="R58" i="69"/>
  <c r="O58" i="69"/>
  <c r="N58" i="69"/>
  <c r="M58" i="69"/>
  <c r="L58" i="69"/>
  <c r="K58" i="69"/>
  <c r="T57" i="69"/>
  <c r="S57" i="69"/>
  <c r="R57" i="69"/>
  <c r="O57" i="69"/>
  <c r="N57" i="69"/>
  <c r="M57" i="69"/>
  <c r="L57" i="69"/>
  <c r="K57" i="69"/>
  <c r="T56" i="69"/>
  <c r="S56" i="69"/>
  <c r="R56" i="69"/>
  <c r="O56" i="69"/>
  <c r="N56" i="69"/>
  <c r="M56" i="69"/>
  <c r="L56" i="69"/>
  <c r="K56" i="69"/>
  <c r="O81" i="68"/>
  <c r="N81" i="68"/>
  <c r="M81" i="68"/>
  <c r="L81" i="68"/>
  <c r="K81" i="68"/>
  <c r="O80" i="68"/>
  <c r="N80" i="68"/>
  <c r="M80" i="68"/>
  <c r="L80" i="68"/>
  <c r="K80" i="68"/>
  <c r="O79" i="68"/>
  <c r="N79" i="68"/>
  <c r="M79" i="68"/>
  <c r="L79" i="68"/>
  <c r="K79" i="68"/>
  <c r="O77" i="68"/>
  <c r="N77" i="68"/>
  <c r="M77" i="68"/>
  <c r="L77" i="68"/>
  <c r="K77" i="68"/>
  <c r="O76" i="68"/>
  <c r="N76" i="68"/>
  <c r="M76" i="68"/>
  <c r="L76" i="68"/>
  <c r="K76" i="68"/>
  <c r="O74" i="68"/>
  <c r="N74" i="68"/>
  <c r="M74" i="68"/>
  <c r="L74" i="68"/>
  <c r="K74" i="68"/>
  <c r="O73" i="68"/>
  <c r="N73" i="68"/>
  <c r="M73" i="68"/>
  <c r="L73" i="68"/>
  <c r="K73" i="68"/>
  <c r="O72" i="68"/>
  <c r="N72" i="68"/>
  <c r="M72" i="68"/>
  <c r="L72" i="68"/>
  <c r="K72" i="68"/>
  <c r="O70" i="68"/>
  <c r="N70" i="68"/>
  <c r="M70" i="68"/>
  <c r="L70" i="68"/>
  <c r="K70" i="68"/>
  <c r="O69" i="68"/>
  <c r="N69" i="68"/>
  <c r="M69" i="68"/>
  <c r="L69" i="68"/>
  <c r="K69" i="68"/>
  <c r="O67" i="68"/>
  <c r="N67" i="68"/>
  <c r="M67" i="68"/>
  <c r="L67" i="68"/>
  <c r="K67" i="68"/>
  <c r="O66" i="68"/>
  <c r="N66" i="68"/>
  <c r="M66" i="68"/>
  <c r="L66" i="68"/>
  <c r="K66" i="68"/>
  <c r="O65" i="68"/>
  <c r="N65" i="68"/>
  <c r="M65" i="68"/>
  <c r="L65" i="68"/>
  <c r="K65" i="68"/>
  <c r="O63" i="68"/>
  <c r="N63" i="68"/>
  <c r="M63" i="68"/>
  <c r="L63" i="68"/>
  <c r="K63" i="68"/>
  <c r="O62" i="68"/>
  <c r="N62" i="68"/>
  <c r="M62" i="68"/>
  <c r="L62" i="68"/>
  <c r="K62" i="68"/>
  <c r="T60" i="68"/>
  <c r="S60" i="68"/>
  <c r="R60" i="68"/>
  <c r="O60" i="68"/>
  <c r="N60" i="68"/>
  <c r="M60" i="68"/>
  <c r="L60" i="68"/>
  <c r="K60" i="68"/>
  <c r="T59" i="68"/>
  <c r="S59" i="68"/>
  <c r="R59" i="68"/>
  <c r="O59" i="68"/>
  <c r="N59" i="68"/>
  <c r="M59" i="68"/>
  <c r="L59" i="68"/>
  <c r="K59" i="68"/>
  <c r="T58" i="68"/>
  <c r="S58" i="68"/>
  <c r="R58" i="68"/>
  <c r="O58" i="68"/>
  <c r="N58" i="68"/>
  <c r="M58" i="68"/>
  <c r="L58" i="68"/>
  <c r="K58" i="68"/>
  <c r="T57" i="68"/>
  <c r="S57" i="68"/>
  <c r="R57" i="68"/>
  <c r="O57" i="68"/>
  <c r="N57" i="68"/>
  <c r="M57" i="68"/>
  <c r="L57" i="68"/>
  <c r="K57" i="68"/>
  <c r="T56" i="68"/>
  <c r="S56" i="68"/>
  <c r="R56" i="68"/>
  <c r="O56" i="68"/>
  <c r="N56" i="68"/>
  <c r="M56" i="68"/>
  <c r="L56" i="68"/>
  <c r="K56" i="68"/>
  <c r="O81" i="67"/>
  <c r="N81" i="67"/>
  <c r="M81" i="67"/>
  <c r="L81" i="67"/>
  <c r="K81" i="67"/>
  <c r="O80" i="67"/>
  <c r="N80" i="67"/>
  <c r="M80" i="67"/>
  <c r="L80" i="67"/>
  <c r="K80" i="67"/>
  <c r="O79" i="67"/>
  <c r="N79" i="67"/>
  <c r="M79" i="67"/>
  <c r="L79" i="67"/>
  <c r="K79" i="67"/>
  <c r="O77" i="67"/>
  <c r="N77" i="67"/>
  <c r="M77" i="67"/>
  <c r="L77" i="67"/>
  <c r="K77" i="67"/>
  <c r="O76" i="67"/>
  <c r="N76" i="67"/>
  <c r="M76" i="67"/>
  <c r="L76" i="67"/>
  <c r="K76" i="67"/>
  <c r="O74" i="67"/>
  <c r="N74" i="67"/>
  <c r="M74" i="67"/>
  <c r="L74" i="67"/>
  <c r="K74" i="67"/>
  <c r="O73" i="67"/>
  <c r="N73" i="67"/>
  <c r="M73" i="67"/>
  <c r="L73" i="67"/>
  <c r="K73" i="67"/>
  <c r="O72" i="67"/>
  <c r="N72" i="67"/>
  <c r="M72" i="67"/>
  <c r="L72" i="67"/>
  <c r="K72" i="67"/>
  <c r="O70" i="67"/>
  <c r="N70" i="67"/>
  <c r="M70" i="67"/>
  <c r="L70" i="67"/>
  <c r="K70" i="67"/>
  <c r="O69" i="67"/>
  <c r="N69" i="67"/>
  <c r="M69" i="67"/>
  <c r="L69" i="67"/>
  <c r="K69" i="67"/>
  <c r="O67" i="67"/>
  <c r="N67" i="67"/>
  <c r="M67" i="67"/>
  <c r="L67" i="67"/>
  <c r="K67" i="67"/>
  <c r="O66" i="67"/>
  <c r="N66" i="67"/>
  <c r="M66" i="67"/>
  <c r="L66" i="67"/>
  <c r="K66" i="67"/>
  <c r="O65" i="67"/>
  <c r="N65" i="67"/>
  <c r="M65" i="67"/>
  <c r="L65" i="67"/>
  <c r="K65" i="67"/>
  <c r="O63" i="67"/>
  <c r="N63" i="67"/>
  <c r="M63" i="67"/>
  <c r="L63" i="67"/>
  <c r="K63" i="67"/>
  <c r="O62" i="67"/>
  <c r="N62" i="67"/>
  <c r="M62" i="67"/>
  <c r="L62" i="67"/>
  <c r="K62" i="67"/>
  <c r="T60" i="67"/>
  <c r="S60" i="67"/>
  <c r="R60" i="67"/>
  <c r="O60" i="67"/>
  <c r="N60" i="67"/>
  <c r="M60" i="67"/>
  <c r="L60" i="67"/>
  <c r="K60" i="67"/>
  <c r="T59" i="67"/>
  <c r="S59" i="67"/>
  <c r="R59" i="67"/>
  <c r="O59" i="67"/>
  <c r="N59" i="67"/>
  <c r="M59" i="67"/>
  <c r="L59" i="67"/>
  <c r="K59" i="67"/>
  <c r="T58" i="67"/>
  <c r="S58" i="67"/>
  <c r="R58" i="67"/>
  <c r="O58" i="67"/>
  <c r="N58" i="67"/>
  <c r="M58" i="67"/>
  <c r="L58" i="67"/>
  <c r="K58" i="67"/>
  <c r="T57" i="67"/>
  <c r="S57" i="67"/>
  <c r="R57" i="67"/>
  <c r="O57" i="67"/>
  <c r="N57" i="67"/>
  <c r="M57" i="67"/>
  <c r="L57" i="67"/>
  <c r="K57" i="67"/>
  <c r="T56" i="67"/>
  <c r="S56" i="67"/>
  <c r="R56" i="67"/>
  <c r="O56" i="67"/>
  <c r="N56" i="67"/>
  <c r="M56" i="67"/>
  <c r="L56" i="67"/>
  <c r="K56" i="67"/>
  <c r="O81" i="64"/>
  <c r="N81" i="64"/>
  <c r="M81" i="64"/>
  <c r="L81" i="64"/>
  <c r="K81" i="64"/>
  <c r="O80" i="64"/>
  <c r="N80" i="64"/>
  <c r="M80" i="64"/>
  <c r="L80" i="64"/>
  <c r="K80" i="64"/>
  <c r="O79" i="64"/>
  <c r="N79" i="64"/>
  <c r="M79" i="64"/>
  <c r="L79" i="64"/>
  <c r="K79" i="64"/>
  <c r="O77" i="64"/>
  <c r="N77" i="64"/>
  <c r="M77" i="64"/>
  <c r="L77" i="64"/>
  <c r="K77" i="64"/>
  <c r="O76" i="64"/>
  <c r="N76" i="64"/>
  <c r="M76" i="64"/>
  <c r="L76" i="64"/>
  <c r="K76" i="64"/>
  <c r="O74" i="64"/>
  <c r="N74" i="64"/>
  <c r="M74" i="64"/>
  <c r="L74" i="64"/>
  <c r="K74" i="64"/>
  <c r="O73" i="64"/>
  <c r="N73" i="64"/>
  <c r="M73" i="64"/>
  <c r="L73" i="64"/>
  <c r="K73" i="64"/>
  <c r="O72" i="64"/>
  <c r="N72" i="64"/>
  <c r="M72" i="64"/>
  <c r="L72" i="64"/>
  <c r="K72" i="64"/>
  <c r="O70" i="64"/>
  <c r="N70" i="64"/>
  <c r="M70" i="64"/>
  <c r="L70" i="64"/>
  <c r="K70" i="64"/>
  <c r="O69" i="64"/>
  <c r="N69" i="64"/>
  <c r="M69" i="64"/>
  <c r="L69" i="64"/>
  <c r="K69" i="64"/>
  <c r="O67" i="64"/>
  <c r="N67" i="64"/>
  <c r="M67" i="64"/>
  <c r="L67" i="64"/>
  <c r="K67" i="64"/>
  <c r="O66" i="64"/>
  <c r="N66" i="64"/>
  <c r="M66" i="64"/>
  <c r="L66" i="64"/>
  <c r="K66" i="64"/>
  <c r="O65" i="64"/>
  <c r="N65" i="64"/>
  <c r="M65" i="64"/>
  <c r="L65" i="64"/>
  <c r="K65" i="64"/>
  <c r="O63" i="64"/>
  <c r="N63" i="64"/>
  <c r="M63" i="64"/>
  <c r="L63" i="64"/>
  <c r="K63" i="64"/>
  <c r="O62" i="64"/>
  <c r="N62" i="64"/>
  <c r="M62" i="64"/>
  <c r="L62" i="64"/>
  <c r="K62" i="64"/>
  <c r="T60" i="64"/>
  <c r="S60" i="64"/>
  <c r="R60" i="64"/>
  <c r="O60" i="64"/>
  <c r="N60" i="64"/>
  <c r="M60" i="64"/>
  <c r="L60" i="64"/>
  <c r="K60" i="64"/>
  <c r="T59" i="64"/>
  <c r="S59" i="64"/>
  <c r="R59" i="64"/>
  <c r="O59" i="64"/>
  <c r="N59" i="64"/>
  <c r="M59" i="64"/>
  <c r="L59" i="64"/>
  <c r="K59" i="64"/>
  <c r="T58" i="64"/>
  <c r="S58" i="64"/>
  <c r="R58" i="64"/>
  <c r="O58" i="64"/>
  <c r="N58" i="64"/>
  <c r="M58" i="64"/>
  <c r="L58" i="64"/>
  <c r="K58" i="64"/>
  <c r="T57" i="64"/>
  <c r="S57" i="64"/>
  <c r="R57" i="64"/>
  <c r="O57" i="64"/>
  <c r="N57" i="64"/>
  <c r="M57" i="64"/>
  <c r="L57" i="64"/>
  <c r="K57" i="64"/>
  <c r="T56" i="64"/>
  <c r="S56" i="64"/>
  <c r="R56" i="64"/>
  <c r="O56" i="64"/>
  <c r="N56" i="64"/>
  <c r="M56" i="64"/>
  <c r="L56" i="64"/>
  <c r="K56" i="64"/>
  <c r="O81" i="63"/>
  <c r="N81" i="63"/>
  <c r="M81" i="63"/>
  <c r="L81" i="63"/>
  <c r="K81" i="63"/>
  <c r="O80" i="63"/>
  <c r="N80" i="63"/>
  <c r="M80" i="63"/>
  <c r="L80" i="63"/>
  <c r="K80" i="63"/>
  <c r="O79" i="63"/>
  <c r="N79" i="63"/>
  <c r="M79" i="63"/>
  <c r="L79" i="63"/>
  <c r="K79" i="63"/>
  <c r="O77" i="63"/>
  <c r="N77" i="63"/>
  <c r="M77" i="63"/>
  <c r="L77" i="63"/>
  <c r="K77" i="63"/>
  <c r="O76" i="63"/>
  <c r="N76" i="63"/>
  <c r="M76" i="63"/>
  <c r="L76" i="63"/>
  <c r="K76" i="63"/>
  <c r="O74" i="63"/>
  <c r="N74" i="63"/>
  <c r="M74" i="63"/>
  <c r="L74" i="63"/>
  <c r="K74" i="63"/>
  <c r="O73" i="63"/>
  <c r="N73" i="63"/>
  <c r="M73" i="63"/>
  <c r="L73" i="63"/>
  <c r="K73" i="63"/>
  <c r="O72" i="63"/>
  <c r="N72" i="63"/>
  <c r="M72" i="63"/>
  <c r="L72" i="63"/>
  <c r="K72" i="63"/>
  <c r="O70" i="63"/>
  <c r="N70" i="63"/>
  <c r="M70" i="63"/>
  <c r="L70" i="63"/>
  <c r="K70" i="63"/>
  <c r="O69" i="63"/>
  <c r="N69" i="63"/>
  <c r="M69" i="63"/>
  <c r="L69" i="63"/>
  <c r="K69" i="63"/>
  <c r="O67" i="63"/>
  <c r="N67" i="63"/>
  <c r="M67" i="63"/>
  <c r="L67" i="63"/>
  <c r="K67" i="63"/>
  <c r="O66" i="63"/>
  <c r="N66" i="63"/>
  <c r="M66" i="63"/>
  <c r="L66" i="63"/>
  <c r="K66" i="63"/>
  <c r="O65" i="63"/>
  <c r="N65" i="63"/>
  <c r="M65" i="63"/>
  <c r="L65" i="63"/>
  <c r="K65" i="63"/>
  <c r="O63" i="63"/>
  <c r="N63" i="63"/>
  <c r="M63" i="63"/>
  <c r="L63" i="63"/>
  <c r="K63" i="63"/>
  <c r="O62" i="63"/>
  <c r="N62" i="63"/>
  <c r="M62" i="63"/>
  <c r="L62" i="63"/>
  <c r="K62" i="63"/>
  <c r="T60" i="63"/>
  <c r="S60" i="63"/>
  <c r="R60" i="63"/>
  <c r="O60" i="63"/>
  <c r="N60" i="63"/>
  <c r="M60" i="63"/>
  <c r="L60" i="63"/>
  <c r="K60" i="63"/>
  <c r="T59" i="63"/>
  <c r="S59" i="63"/>
  <c r="R59" i="63"/>
  <c r="O59" i="63"/>
  <c r="N59" i="63"/>
  <c r="M59" i="63"/>
  <c r="L59" i="63"/>
  <c r="K59" i="63"/>
  <c r="T58" i="63"/>
  <c r="S58" i="63"/>
  <c r="R58" i="63"/>
  <c r="O58" i="63"/>
  <c r="N58" i="63"/>
  <c r="M58" i="63"/>
  <c r="L58" i="63"/>
  <c r="K58" i="63"/>
  <c r="T57" i="63"/>
  <c r="S57" i="63"/>
  <c r="R57" i="63"/>
  <c r="O57" i="63"/>
  <c r="N57" i="63"/>
  <c r="M57" i="63"/>
  <c r="L57" i="63"/>
  <c r="K57" i="63"/>
  <c r="T56" i="63"/>
  <c r="S56" i="63"/>
  <c r="R56" i="63"/>
  <c r="O56" i="63"/>
  <c r="N56" i="63"/>
  <c r="M56" i="63"/>
  <c r="L56" i="63"/>
  <c r="K56" i="63"/>
  <c r="O81" i="62"/>
  <c r="N81" i="62"/>
  <c r="M81" i="62"/>
  <c r="L81" i="62"/>
  <c r="K81" i="62"/>
  <c r="O80" i="62"/>
  <c r="N80" i="62"/>
  <c r="M80" i="62"/>
  <c r="L80" i="62"/>
  <c r="K80" i="62"/>
  <c r="O79" i="62"/>
  <c r="N79" i="62"/>
  <c r="M79" i="62"/>
  <c r="L79" i="62"/>
  <c r="K79" i="62"/>
  <c r="O78" i="62"/>
  <c r="N78" i="62"/>
  <c r="M78" i="62"/>
  <c r="L78" i="62"/>
  <c r="K78" i="62"/>
  <c r="O77" i="62"/>
  <c r="N77" i="62"/>
  <c r="M77" i="62"/>
  <c r="L77" i="62"/>
  <c r="K77" i="62"/>
  <c r="O76" i="62"/>
  <c r="N76" i="62"/>
  <c r="M76" i="62"/>
  <c r="L76" i="62"/>
  <c r="K76" i="62"/>
  <c r="O74" i="62"/>
  <c r="N74" i="62"/>
  <c r="M74" i="62"/>
  <c r="L74" i="62"/>
  <c r="K74" i="62"/>
  <c r="O73" i="62"/>
  <c r="N73" i="62"/>
  <c r="M73" i="62"/>
  <c r="L73" i="62"/>
  <c r="K73" i="62"/>
  <c r="O72" i="62"/>
  <c r="N72" i="62"/>
  <c r="M72" i="62"/>
  <c r="L72" i="62"/>
  <c r="K72" i="62"/>
  <c r="O71" i="62"/>
  <c r="N71" i="62"/>
  <c r="M71" i="62"/>
  <c r="L71" i="62"/>
  <c r="K71" i="62"/>
  <c r="O70" i="62"/>
  <c r="N70" i="62"/>
  <c r="M70" i="62"/>
  <c r="L70" i="62"/>
  <c r="K70" i="62"/>
  <c r="O69" i="62"/>
  <c r="N69" i="62"/>
  <c r="M69" i="62"/>
  <c r="L69" i="62"/>
  <c r="K69" i="62"/>
  <c r="O67" i="62"/>
  <c r="N67" i="62"/>
  <c r="M67" i="62"/>
  <c r="L67" i="62"/>
  <c r="K67" i="62"/>
  <c r="O66" i="62"/>
  <c r="N66" i="62"/>
  <c r="M66" i="62"/>
  <c r="L66" i="62"/>
  <c r="K66" i="62"/>
  <c r="O65" i="62"/>
  <c r="N65" i="62"/>
  <c r="M65" i="62"/>
  <c r="L65" i="62"/>
  <c r="K65" i="62"/>
  <c r="O64" i="62"/>
  <c r="N64" i="62"/>
  <c r="M64" i="62"/>
  <c r="L64" i="62"/>
  <c r="K64" i="62"/>
  <c r="O63" i="62"/>
  <c r="N63" i="62"/>
  <c r="M63" i="62"/>
  <c r="L63" i="62"/>
  <c r="K63" i="62"/>
  <c r="O62" i="62"/>
  <c r="N62" i="62"/>
  <c r="M62" i="62"/>
  <c r="L62" i="62"/>
  <c r="K62" i="62"/>
  <c r="T60" i="62"/>
  <c r="S60" i="62"/>
  <c r="R60" i="62"/>
  <c r="O60" i="62"/>
  <c r="N60" i="62"/>
  <c r="M60" i="62"/>
  <c r="L60" i="62"/>
  <c r="K60" i="62"/>
  <c r="T59" i="62"/>
  <c r="S59" i="62"/>
  <c r="R59" i="62"/>
  <c r="O59" i="62"/>
  <c r="N59" i="62"/>
  <c r="M59" i="62"/>
  <c r="L59" i="62"/>
  <c r="K59" i="62"/>
  <c r="T58" i="62"/>
  <c r="S58" i="62"/>
  <c r="R58" i="62"/>
  <c r="O58" i="62"/>
  <c r="N58" i="62"/>
  <c r="M58" i="62"/>
  <c r="L58" i="62"/>
  <c r="K58" i="62"/>
  <c r="T57" i="62"/>
  <c r="S57" i="62"/>
  <c r="R57" i="62"/>
  <c r="O57" i="62"/>
  <c r="N57" i="62"/>
  <c r="M57" i="62"/>
  <c r="L57" i="62"/>
  <c r="K57" i="62"/>
  <c r="T56" i="62"/>
  <c r="S56" i="62"/>
  <c r="R56" i="62"/>
  <c r="O56" i="62"/>
  <c r="N56" i="62"/>
  <c r="M56" i="62"/>
  <c r="L56" i="62"/>
  <c r="K56" i="62"/>
  <c r="N81" i="73"/>
  <c r="M81" i="73"/>
  <c r="O81" i="73" s="1"/>
  <c r="L81" i="73"/>
  <c r="K81" i="73"/>
  <c r="N80" i="73"/>
  <c r="M80" i="73"/>
  <c r="O80" i="73" s="1"/>
  <c r="L80" i="73"/>
  <c r="K80" i="73"/>
  <c r="N79" i="73"/>
  <c r="M79" i="73"/>
  <c r="O79" i="73" s="1"/>
  <c r="L79" i="73"/>
  <c r="K79" i="73"/>
  <c r="N77" i="73"/>
  <c r="M77" i="73"/>
  <c r="O77" i="73" s="1"/>
  <c r="L77" i="73"/>
  <c r="K77" i="73"/>
  <c r="N76" i="73"/>
  <c r="M76" i="73"/>
  <c r="O76" i="73" s="1"/>
  <c r="L76" i="73"/>
  <c r="K76" i="73"/>
  <c r="N74" i="73"/>
  <c r="M74" i="73"/>
  <c r="L74" i="73"/>
  <c r="K74" i="73"/>
  <c r="N73" i="73"/>
  <c r="M73" i="73"/>
  <c r="L73" i="73"/>
  <c r="K73" i="73"/>
  <c r="N72" i="73"/>
  <c r="M72" i="73"/>
  <c r="L72" i="73"/>
  <c r="K72" i="73"/>
  <c r="N70" i="73"/>
  <c r="M70" i="73"/>
  <c r="L70" i="73"/>
  <c r="K70" i="73"/>
  <c r="N69" i="73"/>
  <c r="M69" i="73"/>
  <c r="L69" i="73"/>
  <c r="K69" i="73"/>
  <c r="N67" i="73"/>
  <c r="M67" i="73"/>
  <c r="L67" i="73"/>
  <c r="K67" i="73"/>
  <c r="N66" i="73"/>
  <c r="M66" i="73"/>
  <c r="L66" i="73"/>
  <c r="K66" i="73"/>
  <c r="N65" i="73"/>
  <c r="M65" i="73"/>
  <c r="L65" i="73"/>
  <c r="K65" i="73"/>
  <c r="N63" i="73"/>
  <c r="M63" i="73"/>
  <c r="L63" i="73"/>
  <c r="K63" i="73"/>
  <c r="N62" i="73"/>
  <c r="M62" i="73"/>
  <c r="L62" i="73"/>
  <c r="K62" i="73"/>
  <c r="N60" i="73"/>
  <c r="M60" i="73"/>
  <c r="L60" i="73"/>
  <c r="K60" i="73"/>
  <c r="N59" i="73"/>
  <c r="M59" i="73"/>
  <c r="L59" i="73"/>
  <c r="K59" i="73"/>
  <c r="N58" i="73"/>
  <c r="M58" i="73"/>
  <c r="L58" i="73"/>
  <c r="K58" i="73"/>
  <c r="N57" i="73"/>
  <c r="M57" i="73"/>
  <c r="L57" i="73"/>
  <c r="K57" i="73"/>
  <c r="N56" i="73"/>
  <c r="M56" i="73"/>
  <c r="L56" i="73"/>
  <c r="K56" i="73"/>
  <c r="O70" i="73" l="1"/>
  <c r="O69" i="73"/>
  <c r="O72" i="73"/>
  <c r="O73" i="73"/>
  <c r="O74" i="73"/>
  <c r="O62" i="73"/>
  <c r="O63" i="73"/>
  <c r="O65" i="73"/>
  <c r="O66" i="73"/>
  <c r="O67" i="73"/>
  <c r="O56" i="73"/>
  <c r="O57" i="73"/>
  <c r="O58" i="73"/>
  <c r="O59" i="73"/>
  <c r="O60" i="73"/>
  <c r="R58" i="73"/>
  <c r="R60" i="73"/>
  <c r="R56" i="73"/>
  <c r="R57" i="73"/>
  <c r="R59" i="73"/>
  <c r="S56" i="73"/>
  <c r="S57" i="73"/>
  <c r="S58" i="73"/>
  <c r="S59" i="73"/>
  <c r="S60" i="73"/>
  <c r="T56" i="73" l="1"/>
  <c r="T57" i="73"/>
  <c r="T58" i="73"/>
  <c r="T60" i="73"/>
  <c r="T59" i="7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C6" authorId="0" shapeId="0" xr:uid="{00000000-0006-0000-0000-000001000000}">
      <text>
        <r>
          <rPr>
            <b/>
            <sz val="9"/>
            <rFont val="Tahoma"/>
            <family val="2"/>
          </rPr>
          <t>TRỪ T2- AC</t>
        </r>
      </text>
    </comment>
    <comment ref="F6" authorId="0" shapeId="0" xr:uid="{00000000-0006-0000-0000-000002000000}">
      <text>
        <r>
          <rPr>
            <b/>
            <sz val="9"/>
            <rFont val="Tahoma"/>
            <family val="2"/>
          </rPr>
          <t>Dân</t>
        </r>
      </text>
    </comment>
    <comment ref="H7" authorId="0" shapeId="0" xr:uid="{00000000-0006-0000-0000-000003000000}">
      <text>
        <r>
          <rPr>
            <b/>
            <sz val="9"/>
            <rFont val="Tahoma"/>
            <family val="2"/>
          </rPr>
          <t>Trang</t>
        </r>
      </text>
    </comment>
    <comment ref="C8" authorId="0" shapeId="0" xr:uid="{00000000-0006-0000-0000-000004000000}">
      <text>
        <r>
          <rPr>
            <b/>
            <sz val="9"/>
            <rFont val="Tahoma"/>
            <family val="2"/>
          </rPr>
          <t>đổi lên tiết 1-2</t>
        </r>
      </text>
    </comment>
    <comment ref="D8" authorId="0" shapeId="0" xr:uid="{00000000-0006-0000-0000-000005000000}">
      <text>
        <r>
          <rPr>
            <b/>
            <sz val="9"/>
            <rFont val="Tahoma"/>
            <family val="2"/>
          </rPr>
          <t>TRỪ ST2</t>
        </r>
      </text>
    </comment>
    <comment ref="K9" authorId="0" shapeId="0" xr:uid="{00000000-0006-0000-0000-000006000000}">
      <text>
        <r>
          <rPr>
            <b/>
            <sz val="9"/>
            <rFont val="Tahoma"/>
            <family val="2"/>
          </rPr>
          <t>THỨ 3-AB</t>
        </r>
      </text>
    </comment>
    <comment ref="J10" authorId="0" shapeId="0" xr:uid="{00000000-0006-0000-0000-000007000000}">
      <text>
        <r>
          <rPr>
            <b/>
            <sz val="9"/>
            <rFont val="Tahoma"/>
            <family val="2"/>
          </rPr>
          <t>TRỪ CT4</t>
        </r>
      </text>
    </comment>
    <comment ref="D11" authorId="0" shapeId="0" xr:uid="{00000000-0006-0000-0000-000008000000}">
      <text>
        <r>
          <rPr>
            <b/>
            <sz val="9"/>
            <rFont val="Tahoma"/>
            <family val="2"/>
          </rPr>
          <t>tháng 12 xếp lên tiết 1-2 buổi cuối</t>
        </r>
      </text>
    </comment>
    <comment ref="D12" authorId="0" shapeId="0" xr:uid="{00000000-0006-0000-0000-000009000000}">
      <text>
        <r>
          <rPr>
            <b/>
            <sz val="9"/>
            <rFont val="Tahoma"/>
            <family val="2"/>
          </rPr>
          <t>ÂU CƠ</t>
        </r>
      </text>
    </comment>
    <comment ref="E12" authorId="0" shapeId="0" xr:uid="{00000000-0006-0000-0000-00000A000000}">
      <text>
        <r>
          <rPr>
            <b/>
            <sz val="9"/>
            <rFont val="Tahoma"/>
            <family val="2"/>
          </rPr>
          <t>ÂU Cơ</t>
        </r>
      </text>
    </comment>
    <comment ref="J12" authorId="0" shapeId="0" xr:uid="{00000000-0006-0000-0000-00000B000000}">
      <text>
        <r>
          <rPr>
            <b/>
            <sz val="9"/>
            <rFont val="Tahoma"/>
            <family val="2"/>
          </rPr>
          <t>TRANG</t>
        </r>
      </text>
    </comment>
    <comment ref="H13" authorId="0" shapeId="0" xr:uid="{00000000-0006-0000-0000-00000C000000}">
      <text>
        <r>
          <rPr>
            <b/>
            <sz val="9"/>
            <rFont val="Tahoma"/>
            <family val="2"/>
          </rPr>
          <t>Trang</t>
        </r>
        <r>
          <rPr>
            <sz val="9"/>
            <rFont val="Tahoma"/>
            <family val="2"/>
          </rPr>
          <t xml:space="preserve">
</t>
        </r>
      </text>
    </comment>
    <comment ref="J13" authorId="0" shapeId="0" xr:uid="{00000000-0006-0000-0000-00000D000000}">
      <text>
        <r>
          <rPr>
            <b/>
            <sz val="9"/>
            <rFont val="Tahoma"/>
            <family val="2"/>
          </rPr>
          <t>Trang</t>
        </r>
      </text>
    </comment>
    <comment ref="N13" authorId="0" shapeId="0" xr:uid="{00000000-0006-0000-0000-00000E000000}">
      <text>
        <r>
          <rPr>
            <b/>
            <sz val="9"/>
            <rFont val="Tahoma"/>
            <family val="2"/>
          </rPr>
          <t>Trang</t>
        </r>
      </text>
    </comment>
    <comment ref="Q15" authorId="0" shapeId="0" xr:uid="{00000000-0006-0000-0000-00000F000000}">
      <text>
        <r>
          <rPr>
            <b/>
            <sz val="9"/>
            <rFont val="Tahoma"/>
            <family val="2"/>
          </rPr>
          <t>JP03TL_KS1A_01</t>
        </r>
      </text>
    </comment>
    <comment ref="W17" authorId="0" shapeId="0" xr:uid="{00000000-0006-0000-0000-000010000000}">
      <text>
        <r>
          <rPr>
            <b/>
            <sz val="9"/>
            <rFont val="Tahoma"/>
            <family val="2"/>
          </rPr>
          <t>JP01TL_KS1A_01</t>
        </r>
      </text>
    </comment>
    <comment ref="J18" authorId="0" shapeId="0" xr:uid="{00000000-0006-0000-0000-000011000000}">
      <text>
        <r>
          <rPr>
            <b/>
            <sz val="9"/>
            <rFont val="Tahoma"/>
            <family val="2"/>
          </rPr>
          <t>TRỪ T4&amp;5</t>
        </r>
      </text>
    </comment>
    <comment ref="L20" authorId="0" shapeId="0" xr:uid="{00000000-0006-0000-0000-000012000000}">
      <text>
        <r>
          <rPr>
            <b/>
            <sz val="9"/>
            <rFont val="Tahoma"/>
            <family val="2"/>
          </rPr>
          <t>Nguyên</t>
        </r>
      </text>
    </comment>
    <comment ref="D21" authorId="0" shapeId="0" xr:uid="{00000000-0006-0000-0000-000013000000}">
      <text>
        <r>
          <rPr>
            <b/>
            <sz val="9"/>
            <rFont val="Tahoma"/>
            <family val="2"/>
          </rPr>
          <t>Tháng 12 Chỉ xếp T4</t>
        </r>
      </text>
    </comment>
    <comment ref="K21" authorId="0" shapeId="0" xr:uid="{00000000-0006-0000-0000-000014000000}">
      <text>
        <r>
          <rPr>
            <b/>
            <sz val="9"/>
            <rFont val="Tahoma"/>
            <family val="2"/>
          </rPr>
          <t xml:space="preserve">ÂU CƠ </t>
        </r>
      </text>
    </comment>
    <comment ref="G23" authorId="0" shapeId="0" xr:uid="{00000000-0006-0000-0000-000015000000}">
      <text>
        <r>
          <rPr>
            <b/>
            <sz val="9"/>
            <rFont val="Tahoma"/>
            <family val="2"/>
          </rPr>
          <t xml:space="preserve">ÂU CƠ </t>
        </r>
      </text>
    </comment>
    <comment ref="I23" authorId="0" shapeId="0" xr:uid="{00000000-0006-0000-0000-000016000000}">
      <text>
        <r>
          <rPr>
            <b/>
            <sz val="9"/>
            <rFont val="Tahoma"/>
            <family val="2"/>
          </rPr>
          <t>P505-AC</t>
        </r>
      </text>
    </comment>
    <comment ref="K23" authorId="0" shapeId="0" xr:uid="{00000000-0006-0000-0000-000017000000}">
      <text>
        <r>
          <rPr>
            <b/>
            <sz val="9"/>
            <rFont val="Tahoma"/>
            <family val="2"/>
          </rPr>
          <t>Tối T2 hoặc 3</t>
        </r>
      </text>
    </comment>
    <comment ref="M23" authorId="0" shapeId="0" xr:uid="{00000000-0006-0000-0000-000018000000}">
      <text>
        <r>
          <rPr>
            <b/>
            <sz val="9"/>
            <rFont val="Tahoma"/>
            <family val="2"/>
          </rPr>
          <t>Tối T2 hoặc 3</t>
        </r>
      </text>
    </comment>
    <comment ref="C24" authorId="0" shapeId="0" xr:uid="{00000000-0006-0000-0000-000019000000}">
      <text>
        <r>
          <rPr>
            <b/>
            <sz val="9"/>
            <rFont val="Tahoma"/>
            <family val="2"/>
          </rPr>
          <t>TRỪ THÚ 5 TIẾT 7-8</t>
        </r>
      </text>
    </comment>
    <comment ref="F24" authorId="0" shapeId="0" xr:uid="{00000000-0006-0000-0000-00001A000000}">
      <text>
        <r>
          <rPr>
            <b/>
            <sz val="9"/>
            <rFont val="Tahoma"/>
            <family val="2"/>
          </rPr>
          <t>Dân</t>
        </r>
      </text>
    </comment>
    <comment ref="J24" authorId="0" shapeId="0" xr:uid="{00000000-0006-0000-0000-00001B000000}">
      <text>
        <r>
          <rPr>
            <b/>
            <sz val="9"/>
            <rFont val="Tahoma"/>
            <family val="2"/>
          </rPr>
          <t>NGUYÊN</t>
        </r>
      </text>
    </comment>
    <comment ref="N25" authorId="0" shapeId="0" xr:uid="{00000000-0006-0000-0000-00001C000000}">
      <text>
        <r>
          <rPr>
            <b/>
            <sz val="9"/>
            <rFont val="Tahoma"/>
            <family val="2"/>
          </rPr>
          <t>TRỪ T4&amp;5</t>
        </r>
      </text>
    </comment>
    <comment ref="I26" authorId="0" shapeId="0" xr:uid="{00000000-0006-0000-0000-00001D000000}">
      <text>
        <r>
          <rPr>
            <b/>
            <sz val="9"/>
            <rFont val="Tahoma"/>
            <family val="2"/>
          </rPr>
          <t>412-AB2</t>
        </r>
      </text>
    </comment>
    <comment ref="Q28" authorId="0" shapeId="0" xr:uid="{00000000-0006-0000-0000-00001E000000}">
      <text>
        <r>
          <rPr>
            <b/>
            <sz val="9"/>
            <rFont val="Tahoma"/>
            <family val="2"/>
          </rPr>
          <t>JP03TL_KS1A_01</t>
        </r>
      </text>
    </comment>
    <comment ref="J31" authorId="0" shapeId="0" xr:uid="{00000000-0006-0000-0000-00001F000000}">
      <text>
        <r>
          <rPr>
            <b/>
            <sz val="9"/>
            <rFont val="Tahoma"/>
            <family val="2"/>
          </rPr>
          <t>TRỪ CT4</t>
        </r>
      </text>
    </comment>
    <comment ref="K31" authorId="0" shapeId="0" xr:uid="{00000000-0006-0000-0000-000020000000}">
      <text>
        <r>
          <rPr>
            <b/>
            <sz val="9"/>
            <rFont val="Tahoma"/>
            <family val="2"/>
          </rPr>
          <t>HR8</t>
        </r>
      </text>
    </comment>
    <comment ref="C33" authorId="0" shapeId="0" xr:uid="{00000000-0006-0000-0000-000021000000}">
      <text>
        <r>
          <rPr>
            <b/>
            <sz val="9"/>
            <rFont val="Tahoma"/>
            <family val="2"/>
          </rPr>
          <t>TRỪ T2- AC</t>
        </r>
      </text>
    </comment>
    <comment ref="F33" authorId="0" shapeId="0" xr:uid="{00000000-0006-0000-0000-000022000000}">
      <text>
        <r>
          <rPr>
            <b/>
            <sz val="9"/>
            <rFont val="Tahoma"/>
            <family val="2"/>
          </rPr>
          <t>Dân</t>
        </r>
      </text>
    </comment>
    <comment ref="K35" authorId="0" shapeId="0" xr:uid="{00000000-0006-0000-0000-000023000000}">
      <text>
        <r>
          <rPr>
            <b/>
            <sz val="9"/>
            <rFont val="Tahoma"/>
            <family val="2"/>
          </rPr>
          <t>THỨ 5-AB</t>
        </r>
      </text>
    </comment>
    <comment ref="E36" authorId="0" shapeId="0" xr:uid="{00000000-0006-0000-0000-000024000000}">
      <text>
        <r>
          <rPr>
            <b/>
            <sz val="9"/>
            <rFont val="Tahoma"/>
            <family val="2"/>
          </rPr>
          <t>ÂU CƠ</t>
        </r>
        <r>
          <rPr>
            <sz val="9"/>
            <rFont val="Tahoma"/>
            <family val="2"/>
          </rPr>
          <t xml:space="preserve"> </t>
        </r>
        <r>
          <rPr>
            <b/>
            <sz val="9"/>
            <rFont val="Tahoma"/>
            <family val="2"/>
          </rPr>
          <t>TRỪ THÚ 5 TIẾT 7-8</t>
        </r>
      </text>
    </comment>
    <comment ref="I36" authorId="0" shapeId="0" xr:uid="{00000000-0006-0000-0000-000025000000}">
      <text>
        <r>
          <rPr>
            <b/>
            <sz val="9"/>
            <rFont val="Tahoma"/>
            <family val="2"/>
          </rPr>
          <t>ÂU CƠ</t>
        </r>
      </text>
    </comment>
    <comment ref="D39" authorId="0" shapeId="0" xr:uid="{00000000-0006-0000-0000-000026000000}">
      <text>
        <r>
          <rPr>
            <b/>
            <sz val="9"/>
            <rFont val="Tahoma"/>
            <family val="2"/>
          </rPr>
          <t>ÂU CƠ</t>
        </r>
      </text>
    </comment>
    <comment ref="C45" authorId="0" shapeId="0" xr:uid="{00000000-0006-0000-0000-000027000000}">
      <text>
        <r>
          <rPr>
            <b/>
            <sz val="9"/>
            <rFont val="Tahoma"/>
            <family val="2"/>
          </rPr>
          <t>TRỪ ST6</t>
        </r>
      </text>
    </comment>
    <comment ref="R46" authorId="0" shapeId="0" xr:uid="{00000000-0006-0000-0000-000028000000}">
      <text>
        <r>
          <rPr>
            <b/>
            <sz val="9"/>
            <rFont val="Tahoma"/>
            <family val="2"/>
          </rPr>
          <t>Nhu</t>
        </r>
      </text>
    </comment>
    <comment ref="S46" authorId="0" shapeId="0" xr:uid="{00000000-0006-0000-0000-000029000000}">
      <text>
        <r>
          <rPr>
            <b/>
            <sz val="9"/>
            <rFont val="Tahoma"/>
            <family val="2"/>
          </rPr>
          <t>TL39 - K1-PC51+TV46</t>
        </r>
      </text>
    </comment>
    <comment ref="X46" authorId="0" shapeId="0" xr:uid="{00000000-0006-0000-0000-00002A000000}">
      <text>
        <r>
          <rPr>
            <b/>
            <sz val="9"/>
            <rFont val="Tahoma"/>
            <family val="2"/>
          </rPr>
          <t>Nhu</t>
        </r>
      </text>
    </comment>
    <comment ref="D47" authorId="0" shapeId="0" xr:uid="{00000000-0006-0000-0000-00002B000000}">
      <text>
        <r>
          <rPr>
            <b/>
            <sz val="9"/>
            <rFont val="Tahoma"/>
            <family val="2"/>
          </rPr>
          <t>Chỉ xếp T4</t>
        </r>
      </text>
    </comment>
    <comment ref="K47" authorId="0" shapeId="0" xr:uid="{00000000-0006-0000-0000-00002C000000}">
      <text>
        <r>
          <rPr>
            <b/>
            <sz val="9"/>
            <rFont val="Tahoma"/>
            <family val="2"/>
          </rPr>
          <t xml:space="preserve">ÂU CƠ </t>
        </r>
      </text>
    </comment>
    <comment ref="D48" authorId="0" shapeId="0" xr:uid="{00000000-0006-0000-0000-00002D000000}">
      <text>
        <r>
          <rPr>
            <b/>
            <sz val="9"/>
            <rFont val="Tahoma"/>
            <family val="2"/>
          </rPr>
          <t>T2,4,5</t>
        </r>
      </text>
    </comment>
    <comment ref="I51" authorId="0" shapeId="0" xr:uid="{00000000-0006-0000-0000-00002E000000}">
      <text>
        <r>
          <rPr>
            <b/>
            <sz val="9"/>
            <rFont val="Tahoma"/>
            <family val="2"/>
          </rPr>
          <t>E665 - GV không làm lịch</t>
        </r>
      </text>
    </comment>
    <comment ref="G52" authorId="0" shapeId="0" xr:uid="{00000000-0006-0000-0000-00002F000000}">
      <text>
        <r>
          <rPr>
            <b/>
            <sz val="9"/>
            <rFont val="Tahoma"/>
            <family val="2"/>
          </rPr>
          <t xml:space="preserve">ÂU CƠ </t>
        </r>
      </text>
    </comment>
    <comment ref="X52" authorId="0" shapeId="0" xr:uid="{00000000-0006-0000-0000-000030000000}">
      <text>
        <r>
          <rPr>
            <b/>
            <sz val="9"/>
            <rFont val="Tahoma"/>
            <family val="2"/>
          </rPr>
          <t>Nhu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D5" authorId="0" shapeId="0" xr:uid="{00000000-0006-0000-0100-000001000000}">
      <text>
        <r>
          <rPr>
            <b/>
            <sz val="9"/>
            <rFont val="Tahoma"/>
            <family val="2"/>
          </rPr>
          <t>Sáng T2 &amp; T5</t>
        </r>
      </text>
    </comment>
    <comment ref="C6" authorId="0" shapeId="0" xr:uid="{00000000-0006-0000-0100-000002000000}">
      <text>
        <r>
          <rPr>
            <b/>
            <sz val="9"/>
            <rFont val="Tahoma"/>
            <family val="2"/>
          </rPr>
          <t>TRỪ T2- AC</t>
        </r>
      </text>
    </comment>
    <comment ref="E8" authorId="0" shapeId="0" xr:uid="{00000000-0006-0000-0100-000003000000}">
      <text>
        <r>
          <rPr>
            <b/>
            <sz val="9"/>
            <rFont val="Tahoma"/>
            <family val="2"/>
          </rPr>
          <t>đổi lên tiết 1-2</t>
        </r>
      </text>
    </comment>
    <comment ref="F8" authorId="0" shapeId="0" xr:uid="{00000000-0006-0000-0100-000004000000}">
      <text>
        <r>
          <rPr>
            <b/>
            <sz val="9"/>
            <rFont val="Tahoma"/>
            <family val="2"/>
          </rPr>
          <t>TRỪ ST2</t>
        </r>
      </text>
    </comment>
    <comment ref="J8" authorId="0" shapeId="0" xr:uid="{00000000-0006-0000-0100-000005000000}">
      <text>
        <r>
          <rPr>
            <b/>
            <sz val="9"/>
            <rFont val="Tahoma"/>
            <family val="2"/>
          </rPr>
          <t>Trang</t>
        </r>
        <r>
          <rPr>
            <sz val="9"/>
            <rFont val="Tahoma"/>
            <family val="2"/>
          </rPr>
          <t xml:space="preserve">
</t>
        </r>
      </text>
    </comment>
    <comment ref="K9" authorId="0" shapeId="0" xr:uid="{00000000-0006-0000-0100-000006000000}">
      <text>
        <r>
          <rPr>
            <b/>
            <sz val="9"/>
            <rFont val="Tahoma"/>
            <family val="2"/>
          </rPr>
          <t>THỨ 3-AB</t>
        </r>
      </text>
    </comment>
    <comment ref="J10" authorId="0" shapeId="0" xr:uid="{00000000-0006-0000-0100-000007000000}">
      <text>
        <r>
          <rPr>
            <b/>
            <sz val="9"/>
            <rFont val="Tahoma"/>
            <family val="2"/>
          </rPr>
          <t>TRỪ CT4</t>
        </r>
      </text>
    </comment>
    <comment ref="E11" authorId="0" shapeId="0" xr:uid="{00000000-0006-0000-0100-000008000000}">
      <text>
        <r>
          <rPr>
            <b/>
            <sz val="9"/>
            <rFont val="Tahoma"/>
            <family val="2"/>
          </rPr>
          <t>TRỪ THÚ 5 TIẾT 7-8</t>
        </r>
      </text>
    </comment>
    <comment ref="J11" authorId="0" shapeId="0" xr:uid="{00000000-0006-0000-0100-000009000000}">
      <text>
        <r>
          <rPr>
            <b/>
            <sz val="9"/>
            <rFont val="Tahoma"/>
            <family val="2"/>
          </rPr>
          <t>TRANG</t>
        </r>
      </text>
    </comment>
    <comment ref="D12" authorId="0" shapeId="0" xr:uid="{00000000-0006-0000-0100-00000A000000}">
      <text>
        <r>
          <rPr>
            <b/>
            <sz val="9"/>
            <rFont val="Tahoma"/>
            <family val="2"/>
          </rPr>
          <t>T2 cắt tiết-kết thúc</t>
        </r>
      </text>
    </comment>
    <comment ref="E12" authorId="0" shapeId="0" xr:uid="{00000000-0006-0000-0100-00000B000000}">
      <text>
        <r>
          <rPr>
            <b/>
            <sz val="9"/>
            <rFont val="Tahoma"/>
            <family val="2"/>
          </rPr>
          <t>ÂU Cơ</t>
        </r>
      </text>
    </comment>
    <comment ref="J13" authorId="0" shapeId="0" xr:uid="{00000000-0006-0000-0100-00000C000000}">
      <text>
        <r>
          <rPr>
            <b/>
            <sz val="9"/>
            <rFont val="Tahoma"/>
            <family val="2"/>
          </rPr>
          <t>Trang</t>
        </r>
      </text>
    </comment>
    <comment ref="K13" authorId="0" shapeId="0" xr:uid="{00000000-0006-0000-0100-00000D000000}">
      <text>
        <r>
          <rPr>
            <b/>
            <sz val="9"/>
            <rFont val="Tahoma"/>
            <family val="2"/>
          </rPr>
          <t>Tối T2 hoặc 3</t>
        </r>
      </text>
    </comment>
    <comment ref="N13" authorId="0" shapeId="0" xr:uid="{00000000-0006-0000-0100-00000E000000}">
      <text>
        <r>
          <rPr>
            <b/>
            <sz val="9"/>
            <rFont val="Tahoma"/>
            <family val="2"/>
          </rPr>
          <t>Trang</t>
        </r>
      </text>
    </comment>
    <comment ref="Q15" authorId="0" shapeId="0" xr:uid="{00000000-0006-0000-0100-00000F000000}">
      <text>
        <r>
          <rPr>
            <b/>
            <sz val="9"/>
            <rFont val="Tahoma"/>
            <family val="2"/>
          </rPr>
          <t>JP03TL_KS1A_01</t>
        </r>
      </text>
    </comment>
    <comment ref="D17" authorId="0" shapeId="0" xr:uid="{00000000-0006-0000-0100-000010000000}">
      <text>
        <r>
          <rPr>
            <b/>
            <sz val="9"/>
            <rFont val="Tahoma"/>
            <family val="2"/>
          </rPr>
          <t>Sáng T2 &amp; T5</t>
        </r>
      </text>
    </comment>
    <comment ref="F17" authorId="0" shapeId="0" xr:uid="{00000000-0006-0000-0100-000011000000}">
      <text>
        <r>
          <rPr>
            <b/>
            <sz val="9"/>
            <rFont val="Tahoma"/>
            <family val="2"/>
          </rPr>
          <t>Dân</t>
        </r>
      </text>
    </comment>
    <comment ref="W17" authorId="0" shapeId="0" xr:uid="{00000000-0006-0000-0100-000012000000}">
      <text>
        <r>
          <rPr>
            <b/>
            <sz val="9"/>
            <rFont val="Tahoma"/>
            <family val="2"/>
          </rPr>
          <t>JP01TL_KS1A_01</t>
        </r>
      </text>
    </comment>
    <comment ref="D21" authorId="0" shapeId="0" xr:uid="{00000000-0006-0000-0100-000013000000}">
      <text>
        <r>
          <rPr>
            <b/>
            <sz val="9"/>
            <rFont val="Tahoma"/>
            <family val="2"/>
          </rPr>
          <t>Tháng 12 Chỉ xếp T4</t>
        </r>
      </text>
    </comment>
    <comment ref="K21" authorId="0" shapeId="0" xr:uid="{00000000-0006-0000-0100-000014000000}">
      <text>
        <r>
          <rPr>
            <b/>
            <sz val="9"/>
            <rFont val="Tahoma"/>
            <family val="2"/>
          </rPr>
          <t xml:space="preserve">ÂU CƠ </t>
        </r>
      </text>
    </comment>
    <comment ref="G23" authorId="0" shapeId="0" xr:uid="{00000000-0006-0000-0100-000015000000}">
      <text>
        <r>
          <rPr>
            <b/>
            <sz val="9"/>
            <rFont val="Tahoma"/>
            <family val="2"/>
          </rPr>
          <t xml:space="preserve">ÂU CƠ </t>
        </r>
      </text>
    </comment>
    <comment ref="I23" authorId="0" shapeId="0" xr:uid="{00000000-0006-0000-0100-000016000000}">
      <text>
        <r>
          <rPr>
            <b/>
            <sz val="9"/>
            <rFont val="Tahoma"/>
            <family val="2"/>
          </rPr>
          <t>P505-AC</t>
        </r>
      </text>
    </comment>
    <comment ref="M23" authorId="0" shapeId="0" xr:uid="{00000000-0006-0000-0100-000017000000}">
      <text>
        <r>
          <rPr>
            <b/>
            <sz val="9"/>
            <rFont val="Tahoma"/>
            <family val="2"/>
          </rPr>
          <t>Tối T2 hoặc 3</t>
        </r>
      </text>
    </comment>
    <comment ref="F24" authorId="0" shapeId="0" xr:uid="{00000000-0006-0000-0100-000018000000}">
      <text>
        <r>
          <rPr>
            <b/>
            <sz val="9"/>
            <rFont val="Tahoma"/>
            <family val="2"/>
          </rPr>
          <t>Dân</t>
        </r>
      </text>
    </comment>
    <comment ref="H24" authorId="0" shapeId="0" xr:uid="{00000000-0006-0000-0100-000019000000}">
      <text>
        <r>
          <rPr>
            <b/>
            <sz val="9"/>
            <rFont val="Tahoma"/>
            <family val="2"/>
          </rPr>
          <t>NGUYÊN</t>
        </r>
      </text>
    </comment>
    <comment ref="N25" authorId="0" shapeId="0" xr:uid="{00000000-0006-0000-0100-00001A000000}">
      <text>
        <r>
          <rPr>
            <b/>
            <sz val="9"/>
            <rFont val="Tahoma"/>
            <family val="2"/>
          </rPr>
          <t>TRỪ T4&amp;5</t>
        </r>
      </text>
    </comment>
    <comment ref="I26" authorId="0" shapeId="0" xr:uid="{00000000-0006-0000-0100-00001B000000}">
      <text>
        <r>
          <rPr>
            <b/>
            <sz val="9"/>
            <rFont val="Tahoma"/>
            <family val="2"/>
          </rPr>
          <t>412-AB2</t>
        </r>
      </text>
    </comment>
    <comment ref="Q28" authorId="0" shapeId="0" xr:uid="{00000000-0006-0000-0100-00001C000000}">
      <text>
        <r>
          <rPr>
            <b/>
            <sz val="9"/>
            <rFont val="Tahoma"/>
            <family val="2"/>
          </rPr>
          <t>JP03TL_KS1A_01</t>
        </r>
      </text>
    </comment>
    <comment ref="D30" authorId="0" shapeId="0" xr:uid="{00000000-0006-0000-0100-00001D000000}">
      <text>
        <r>
          <rPr>
            <b/>
            <sz val="9"/>
            <rFont val="Tahoma"/>
            <family val="2"/>
          </rPr>
          <t>Sáng T2 &amp; T5</t>
        </r>
      </text>
    </comment>
    <comment ref="D31" authorId="0" shapeId="0" xr:uid="{00000000-0006-0000-0100-00001E000000}">
      <text>
        <r>
          <rPr>
            <b/>
            <sz val="9"/>
            <rFont val="Tahoma"/>
            <family val="2"/>
          </rPr>
          <t>Sáng T2 &amp; T5</t>
        </r>
      </text>
    </comment>
    <comment ref="C33" authorId="0" shapeId="0" xr:uid="{00000000-0006-0000-0100-00001F000000}">
      <text>
        <r>
          <rPr>
            <b/>
            <sz val="9"/>
            <rFont val="Tahoma"/>
            <family val="2"/>
          </rPr>
          <t>TRỪ T2- AC</t>
        </r>
      </text>
    </comment>
    <comment ref="F33" authorId="0" shapeId="0" xr:uid="{00000000-0006-0000-0100-000020000000}">
      <text>
        <r>
          <rPr>
            <b/>
            <sz val="9"/>
            <rFont val="Tahoma"/>
            <family val="2"/>
          </rPr>
          <t>Dân</t>
        </r>
      </text>
    </comment>
    <comment ref="J34" authorId="0" shapeId="0" xr:uid="{00000000-0006-0000-0100-000021000000}">
      <text>
        <r>
          <rPr>
            <b/>
            <sz val="9"/>
            <rFont val="Tahoma"/>
            <family val="2"/>
          </rPr>
          <t>TRỪ CT4</t>
        </r>
      </text>
    </comment>
    <comment ref="D36" authorId="0" shapeId="0" xr:uid="{00000000-0006-0000-0100-000022000000}">
      <text>
        <r>
          <rPr>
            <b/>
            <sz val="9"/>
            <rFont val="Tahoma"/>
            <family val="2"/>
          </rPr>
          <t>Sáng T2 &amp; T5</t>
        </r>
      </text>
    </comment>
    <comment ref="E36" authorId="0" shapeId="0" xr:uid="{00000000-0006-0000-0100-000023000000}">
      <text>
        <r>
          <rPr>
            <b/>
            <sz val="9"/>
            <rFont val="Tahoma"/>
            <family val="2"/>
          </rPr>
          <t>ÂU CƠ</t>
        </r>
        <r>
          <rPr>
            <sz val="9"/>
            <rFont val="Tahoma"/>
            <family val="2"/>
          </rPr>
          <t xml:space="preserve"> </t>
        </r>
        <r>
          <rPr>
            <b/>
            <sz val="9"/>
            <rFont val="Tahoma"/>
            <family val="2"/>
          </rPr>
          <t>TRỪ THÚ 5 TIẾT 7-8</t>
        </r>
      </text>
    </comment>
    <comment ref="D37" authorId="0" shapeId="0" xr:uid="{00000000-0006-0000-0100-000024000000}">
      <text>
        <r>
          <rPr>
            <b/>
            <sz val="9"/>
            <rFont val="Tahoma"/>
            <family val="2"/>
          </rPr>
          <t>Sáng T2 &amp; T5</t>
        </r>
      </text>
    </comment>
    <comment ref="K38" authorId="0" shapeId="0" xr:uid="{00000000-0006-0000-0100-000025000000}">
      <text>
        <r>
          <rPr>
            <b/>
            <sz val="9"/>
            <rFont val="Tahoma"/>
            <family val="2"/>
          </rPr>
          <t>THỨ 5-AB</t>
        </r>
      </text>
    </comment>
    <comment ref="I39" authorId="0" shapeId="0" xr:uid="{00000000-0006-0000-0100-000026000000}">
      <text>
        <r>
          <rPr>
            <b/>
            <sz val="9"/>
            <rFont val="Tahoma"/>
            <family val="2"/>
          </rPr>
          <t>ÂU CƠ</t>
        </r>
      </text>
    </comment>
    <comment ref="L39" authorId="0" shapeId="0" xr:uid="{00000000-0006-0000-0100-000027000000}">
      <text>
        <r>
          <rPr>
            <b/>
            <sz val="9"/>
            <rFont val="Tahoma"/>
            <family val="2"/>
          </rPr>
          <t>P505-AC</t>
        </r>
      </text>
    </comment>
    <comment ref="C44" authorId="0" shapeId="0" xr:uid="{00000000-0006-0000-0100-000028000000}">
      <text>
        <r>
          <rPr>
            <b/>
            <sz val="9"/>
            <rFont val="Tahoma"/>
            <family val="2"/>
          </rPr>
          <t>P503-AC</t>
        </r>
      </text>
    </comment>
    <comment ref="C45" authorId="0" shapeId="0" xr:uid="{00000000-0006-0000-0100-000029000000}">
      <text>
        <r>
          <rPr>
            <b/>
            <sz val="9"/>
            <rFont val="Tahoma"/>
            <family val="2"/>
          </rPr>
          <t>TRỪ ST6</t>
        </r>
      </text>
    </comment>
    <comment ref="K45" authorId="0" shapeId="0" xr:uid="{00000000-0006-0000-0100-00002A000000}">
      <text>
        <r>
          <rPr>
            <b/>
            <sz val="9"/>
            <rFont val="Tahoma"/>
            <family val="2"/>
          </rPr>
          <t>P402-AC</t>
        </r>
      </text>
    </comment>
    <comment ref="D46" authorId="0" shapeId="0" xr:uid="{00000000-0006-0000-0100-00002B000000}">
      <text>
        <r>
          <rPr>
            <b/>
            <sz val="9"/>
            <rFont val="Tahoma"/>
            <family val="2"/>
          </rPr>
          <t>Sáng T3 và T6</t>
        </r>
      </text>
    </comment>
    <comment ref="X46" authorId="0" shapeId="0" xr:uid="{00000000-0006-0000-0100-00002C000000}">
      <text>
        <r>
          <rPr>
            <b/>
            <sz val="9"/>
            <rFont val="Tahoma"/>
            <family val="2"/>
          </rPr>
          <t>Nhu</t>
        </r>
      </text>
    </comment>
    <comment ref="D47" authorId="0" shapeId="0" xr:uid="{00000000-0006-0000-0100-00002D000000}">
      <text>
        <r>
          <rPr>
            <b/>
            <sz val="9"/>
            <rFont val="Tahoma"/>
            <family val="2"/>
          </rPr>
          <t>Chỉ xếp T4</t>
        </r>
      </text>
    </comment>
    <comment ref="K47" authorId="0" shapeId="0" xr:uid="{00000000-0006-0000-0100-00002E000000}">
      <text>
        <r>
          <rPr>
            <b/>
            <sz val="9"/>
            <rFont val="Tahoma"/>
            <family val="2"/>
          </rPr>
          <t xml:space="preserve">ÂU CƠ </t>
        </r>
      </text>
    </comment>
    <comment ref="D48" authorId="0" shapeId="0" xr:uid="{00000000-0006-0000-0100-00002F000000}">
      <text>
        <r>
          <rPr>
            <b/>
            <sz val="9"/>
            <rFont val="Tahoma"/>
            <family val="2"/>
          </rPr>
          <t>T2,4,5</t>
        </r>
      </text>
    </comment>
    <comment ref="I48" authorId="0" shapeId="0" xr:uid="{00000000-0006-0000-0100-000030000000}">
      <text>
        <r>
          <rPr>
            <b/>
            <sz val="9"/>
            <rFont val="Tahoma"/>
            <family val="2"/>
          </rPr>
          <t>P304</t>
        </r>
      </text>
    </comment>
    <comment ref="E50" authorId="0" shapeId="0" xr:uid="{00000000-0006-0000-0100-000031000000}">
      <text>
        <r>
          <rPr>
            <b/>
            <sz val="9"/>
            <rFont val="Tahoma"/>
            <family val="2"/>
          </rPr>
          <t>411-AB2</t>
        </r>
      </text>
    </comment>
    <comment ref="I52" authorId="0" shapeId="0" xr:uid="{00000000-0006-0000-0100-000032000000}">
      <text>
        <r>
          <rPr>
            <b/>
            <sz val="9"/>
            <rFont val="Tahoma"/>
            <family val="2"/>
          </rPr>
          <t xml:space="preserve">ÂU CƠ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D4" authorId="0" shapeId="0" xr:uid="{00000000-0006-0000-0200-000001000000}">
      <text>
        <r>
          <rPr>
            <b/>
            <sz val="9"/>
            <rFont val="Tahoma"/>
            <family val="2"/>
          </rPr>
          <t>Sáng T2 &amp; T5</t>
        </r>
      </text>
    </comment>
    <comment ref="D5" authorId="0" shapeId="0" xr:uid="{00000000-0006-0000-0200-000002000000}">
      <text>
        <r>
          <rPr>
            <b/>
            <sz val="9"/>
            <rFont val="Tahoma"/>
            <family val="2"/>
          </rPr>
          <t>Sáng T2 &amp; T5</t>
        </r>
      </text>
    </comment>
    <comment ref="C6" authorId="0" shapeId="0" xr:uid="{00000000-0006-0000-0200-000003000000}">
      <text>
        <r>
          <rPr>
            <b/>
            <sz val="9"/>
            <rFont val="Tahoma"/>
            <family val="2"/>
          </rPr>
          <t>TRỪ T2- AC</t>
        </r>
      </text>
    </comment>
    <comment ref="F6" authorId="0" shapeId="0" xr:uid="{00000000-0006-0000-0200-000004000000}">
      <text>
        <r>
          <rPr>
            <b/>
            <sz val="9"/>
            <rFont val="Tahoma"/>
            <family val="2"/>
          </rPr>
          <t>Dân</t>
        </r>
      </text>
    </comment>
    <comment ref="C8" authorId="0" shapeId="0" xr:uid="{00000000-0006-0000-0200-000005000000}">
      <text>
        <r>
          <rPr>
            <b/>
            <sz val="9"/>
            <rFont val="Tahoma"/>
            <family val="2"/>
          </rPr>
          <t>đổi lên tiết 1-2</t>
        </r>
      </text>
    </comment>
    <comment ref="D8" authorId="0" shapeId="0" xr:uid="{00000000-0006-0000-0200-000006000000}">
      <text>
        <r>
          <rPr>
            <b/>
            <sz val="9"/>
            <rFont val="Tahoma"/>
            <family val="2"/>
          </rPr>
          <t>TRỪ ST2</t>
        </r>
      </text>
    </comment>
    <comment ref="K9" authorId="0" shapeId="0" xr:uid="{00000000-0006-0000-0200-000007000000}">
      <text>
        <r>
          <rPr>
            <b/>
            <sz val="9"/>
            <rFont val="Tahoma"/>
            <family val="2"/>
          </rPr>
          <t>THỨ 3-AB</t>
        </r>
      </text>
    </comment>
    <comment ref="D10" authorId="0" shapeId="0" xr:uid="{00000000-0006-0000-0200-000008000000}">
      <text>
        <r>
          <rPr>
            <b/>
            <sz val="9"/>
            <rFont val="Tahoma"/>
            <family val="2"/>
          </rPr>
          <t>Sáng T2 &amp; T5</t>
        </r>
      </text>
    </comment>
    <comment ref="J10" authorId="0" shapeId="0" xr:uid="{00000000-0006-0000-0200-000009000000}">
      <text>
        <r>
          <rPr>
            <b/>
            <sz val="9"/>
            <rFont val="Tahoma"/>
            <family val="2"/>
          </rPr>
          <t>TRỪ CT4</t>
        </r>
      </text>
    </comment>
    <comment ref="D11" authorId="0" shapeId="0" xr:uid="{00000000-0006-0000-0200-00000A000000}">
      <text>
        <r>
          <rPr>
            <b/>
            <sz val="9"/>
            <rFont val="Tahoma"/>
            <family val="2"/>
          </rPr>
          <t>Sáng T2 &amp; T5</t>
        </r>
      </text>
    </comment>
    <comment ref="E11" authorId="0" shapeId="0" xr:uid="{00000000-0006-0000-0200-00000B000000}">
      <text>
        <r>
          <rPr>
            <b/>
            <sz val="9"/>
            <rFont val="Tahoma"/>
            <family val="2"/>
          </rPr>
          <t>TRỪ THÚ 5 TIẾT 7-8</t>
        </r>
      </text>
    </comment>
    <comment ref="D12" authorId="0" shapeId="0" xr:uid="{00000000-0006-0000-0200-00000C000000}">
      <text>
        <r>
          <rPr>
            <b/>
            <sz val="9"/>
            <rFont val="Tahoma"/>
            <family val="2"/>
          </rPr>
          <t>T2 cắt tiết-kết thúc</t>
        </r>
      </text>
    </comment>
    <comment ref="E12" authorId="0" shapeId="0" xr:uid="{00000000-0006-0000-0200-00000D000000}">
      <text>
        <r>
          <rPr>
            <b/>
            <sz val="9"/>
            <rFont val="Tahoma"/>
            <family val="2"/>
          </rPr>
          <t>ÂU Cơ</t>
        </r>
      </text>
    </comment>
    <comment ref="F12" authorId="0" shapeId="0" xr:uid="{00000000-0006-0000-0200-00000E000000}">
      <text>
        <r>
          <rPr>
            <b/>
            <sz val="9"/>
            <rFont val="Tahoma"/>
            <family val="2"/>
          </rPr>
          <t>uyên</t>
        </r>
      </text>
    </comment>
    <comment ref="J13" authorId="0" shapeId="0" xr:uid="{00000000-0006-0000-0200-00000F000000}">
      <text>
        <r>
          <rPr>
            <b/>
            <sz val="9"/>
            <rFont val="Tahoma"/>
            <family val="2"/>
          </rPr>
          <t>Trang</t>
        </r>
      </text>
    </comment>
    <comment ref="K13" authorId="0" shapeId="0" xr:uid="{00000000-0006-0000-0200-000010000000}">
      <text>
        <r>
          <rPr>
            <b/>
            <sz val="9"/>
            <rFont val="Tahoma"/>
            <family val="2"/>
          </rPr>
          <t>Tối T2 hoặc 3</t>
        </r>
      </text>
    </comment>
    <comment ref="N13" authorId="0" shapeId="0" xr:uid="{00000000-0006-0000-0200-000011000000}">
      <text>
        <r>
          <rPr>
            <b/>
            <sz val="9"/>
            <rFont val="Tahoma"/>
            <family val="2"/>
          </rPr>
          <t>Trang</t>
        </r>
      </text>
    </comment>
    <comment ref="Q15" authorId="0" shapeId="0" xr:uid="{00000000-0006-0000-0200-000012000000}">
      <text>
        <r>
          <rPr>
            <b/>
            <sz val="9"/>
            <rFont val="Tahoma"/>
            <family val="2"/>
          </rPr>
          <t>JP03TL_KS1A_01</t>
        </r>
      </text>
    </comment>
    <comment ref="D17" authorId="0" shapeId="0" xr:uid="{00000000-0006-0000-0200-000013000000}">
      <text>
        <r>
          <rPr>
            <b/>
            <sz val="9"/>
            <rFont val="Tahoma"/>
            <family val="2"/>
          </rPr>
          <t>Sáng T2 &amp; T5</t>
        </r>
      </text>
    </comment>
    <comment ref="W17" authorId="0" shapeId="0" xr:uid="{00000000-0006-0000-0200-000014000000}">
      <text>
        <r>
          <rPr>
            <b/>
            <sz val="9"/>
            <rFont val="Tahoma"/>
            <family val="2"/>
          </rPr>
          <t>JP01TL_KS1A_01</t>
        </r>
      </text>
    </comment>
    <comment ref="D18" authorId="0" shapeId="0" xr:uid="{00000000-0006-0000-0200-000015000000}">
      <text>
        <r>
          <rPr>
            <b/>
            <sz val="9"/>
            <rFont val="Tahoma"/>
            <family val="2"/>
          </rPr>
          <t>Sáng T2 &amp; T5</t>
        </r>
      </text>
    </comment>
    <comment ref="E19" authorId="0" shapeId="0" xr:uid="{00000000-0006-0000-0200-000016000000}">
      <text>
        <r>
          <rPr>
            <b/>
            <sz val="9"/>
            <rFont val="Tahoma"/>
            <family val="2"/>
          </rPr>
          <t xml:space="preserve">ÂU CƠ </t>
        </r>
      </text>
    </comment>
    <comment ref="D20" authorId="0" shapeId="0" xr:uid="{00000000-0006-0000-0200-000017000000}">
      <text>
        <r>
          <rPr>
            <b/>
            <sz val="9"/>
            <rFont val="Tahoma"/>
            <family val="2"/>
          </rPr>
          <t>Sáng T3 và T6</t>
        </r>
      </text>
    </comment>
    <comment ref="K20" authorId="0" shapeId="0" xr:uid="{00000000-0006-0000-0200-000018000000}">
      <text>
        <r>
          <rPr>
            <b/>
            <sz val="9"/>
            <rFont val="Tahoma"/>
            <family val="2"/>
          </rPr>
          <t>T3 cắt tiết</t>
        </r>
      </text>
    </comment>
    <comment ref="F21" authorId="0" shapeId="0" xr:uid="{00000000-0006-0000-0200-000019000000}">
      <text>
        <r>
          <rPr>
            <b/>
            <sz val="9"/>
            <rFont val="Tahoma"/>
            <family val="2"/>
          </rPr>
          <t>Tháng 12 Chỉ xếp T4</t>
        </r>
      </text>
    </comment>
    <comment ref="D22" authorId="0" shapeId="0" xr:uid="{00000000-0006-0000-0200-00001A000000}">
      <text>
        <r>
          <rPr>
            <b/>
            <sz val="9"/>
            <rFont val="Tahoma"/>
            <family val="2"/>
          </rPr>
          <t>Tháng 12 Chỉ xếp T4</t>
        </r>
      </text>
    </comment>
    <comment ref="I22" authorId="0" shapeId="0" xr:uid="{00000000-0006-0000-0200-00001B000000}">
      <text>
        <r>
          <rPr>
            <b/>
            <sz val="9"/>
            <rFont val="Tahoma"/>
            <family val="2"/>
          </rPr>
          <t>412-AB2</t>
        </r>
      </text>
    </comment>
    <comment ref="I23" authorId="0" shapeId="0" xr:uid="{00000000-0006-0000-0200-00001C000000}">
      <text>
        <r>
          <rPr>
            <b/>
            <sz val="9"/>
            <rFont val="Tahoma"/>
            <family val="2"/>
          </rPr>
          <t>P505-AC</t>
        </r>
      </text>
    </comment>
    <comment ref="M23" authorId="0" shapeId="0" xr:uid="{00000000-0006-0000-0200-00001D000000}">
      <text>
        <r>
          <rPr>
            <b/>
            <sz val="9"/>
            <rFont val="Tahoma"/>
            <family val="2"/>
          </rPr>
          <t>Tối T2 hoặc 3</t>
        </r>
      </text>
    </comment>
    <comment ref="E24" authorId="0" shapeId="0" xr:uid="{00000000-0006-0000-0200-00001E000000}">
      <text>
        <r>
          <rPr>
            <b/>
            <sz val="9"/>
            <rFont val="Tahoma"/>
            <family val="2"/>
          </rPr>
          <t>T3 CẮT TIẾT</t>
        </r>
      </text>
    </comment>
    <comment ref="F24" authorId="0" shapeId="0" xr:uid="{00000000-0006-0000-0200-00001F000000}">
      <text>
        <r>
          <rPr>
            <b/>
            <sz val="9"/>
            <rFont val="Tahoma"/>
            <family val="2"/>
          </rPr>
          <t>Dân</t>
        </r>
      </text>
    </comment>
    <comment ref="I24" authorId="0" shapeId="0" xr:uid="{00000000-0006-0000-0200-000020000000}">
      <text>
        <r>
          <rPr>
            <b/>
            <sz val="9"/>
            <rFont val="Tahoma"/>
            <family val="2"/>
          </rPr>
          <t>T3 CẮT TIẾT</t>
        </r>
      </text>
    </comment>
    <comment ref="C25" authorId="0" shapeId="0" xr:uid="{00000000-0006-0000-0200-000021000000}">
      <text>
        <r>
          <rPr>
            <b/>
            <sz val="9"/>
            <rFont val="Tahoma"/>
            <family val="2"/>
          </rPr>
          <t>KTN  73A2
LẦU 8 - AB1 - Uyên</t>
        </r>
      </text>
    </comment>
    <comment ref="D25" authorId="0" shapeId="0" xr:uid="{00000000-0006-0000-0200-000022000000}">
      <text>
        <r>
          <rPr>
            <b/>
            <sz val="9"/>
            <rFont val="Tahoma"/>
            <family val="2"/>
          </rPr>
          <t>Sáng T3 và T6</t>
        </r>
      </text>
    </comment>
    <comment ref="G25" authorId="0" shapeId="0" xr:uid="{00000000-0006-0000-0200-000023000000}">
      <text>
        <r>
          <rPr>
            <b/>
            <sz val="9"/>
            <rFont val="Tahoma"/>
            <family val="2"/>
          </rPr>
          <t>KTN  73 B1
LẦU 8 - AB1 - NGUYÊN</t>
        </r>
      </text>
    </comment>
    <comment ref="I25" authorId="0" shapeId="0" xr:uid="{00000000-0006-0000-0200-000024000000}">
      <text>
        <r>
          <rPr>
            <b/>
            <sz val="9"/>
            <rFont val="Tahoma"/>
            <family val="2"/>
          </rPr>
          <t>KTN  73 B2
LẦU 8 - AB1 - NGUYÊN</t>
        </r>
      </text>
    </comment>
    <comment ref="N25" authorId="0" shapeId="0" xr:uid="{00000000-0006-0000-0200-000025000000}">
      <text>
        <r>
          <rPr>
            <b/>
            <sz val="9"/>
            <rFont val="Tahoma"/>
            <family val="2"/>
          </rPr>
          <t>TRỪ T4&amp;5</t>
        </r>
      </text>
    </comment>
    <comment ref="C26" authorId="0" shapeId="0" xr:uid="{00000000-0006-0000-0200-000026000000}">
      <text>
        <r>
          <rPr>
            <b/>
            <sz val="9"/>
            <rFont val="Tahoma"/>
            <family val="2"/>
          </rPr>
          <t>KTN 72A 
 P702-ÂU CƠ- Nguyên</t>
        </r>
      </text>
    </comment>
    <comment ref="Q28" authorId="0" shapeId="0" xr:uid="{00000000-0006-0000-0200-000027000000}">
      <text>
        <r>
          <rPr>
            <b/>
            <sz val="9"/>
            <rFont val="Tahoma"/>
            <family val="2"/>
          </rPr>
          <t>JP03TL_KS1A_01</t>
        </r>
      </text>
    </comment>
    <comment ref="E32" authorId="0" shapeId="0" xr:uid="{00000000-0006-0000-0200-000028000000}">
      <text>
        <r>
          <rPr>
            <b/>
            <sz val="9"/>
            <rFont val="Tahoma"/>
            <family val="2"/>
          </rPr>
          <t>TL41 - LHS27 - AB</t>
        </r>
      </text>
    </comment>
    <comment ref="D33" authorId="0" shapeId="0" xr:uid="{00000000-0006-0000-0200-000029000000}">
      <text>
        <r>
          <rPr>
            <b/>
            <sz val="9"/>
            <rFont val="Tahoma"/>
            <family val="2"/>
          </rPr>
          <t>TL25 - E670
ÂU CƠ - NGUYÊN</t>
        </r>
      </text>
    </comment>
    <comment ref="I33" authorId="0" shapeId="0" xr:uid="{00000000-0006-0000-0200-00002A000000}">
      <text>
        <r>
          <rPr>
            <b/>
            <sz val="9"/>
            <rFont val="Tahoma"/>
            <family val="2"/>
          </rPr>
          <t>TL28- KS57  AB</t>
        </r>
      </text>
    </comment>
    <comment ref="J34" authorId="0" shapeId="0" xr:uid="{00000000-0006-0000-0200-00002B000000}">
      <text>
        <r>
          <rPr>
            <b/>
            <sz val="9"/>
            <rFont val="Tahoma"/>
            <family val="2"/>
          </rPr>
          <t>TRỪ CT4</t>
        </r>
      </text>
    </comment>
    <comment ref="I35" authorId="0" shapeId="0" xr:uid="{00000000-0006-0000-0200-00002C000000}">
      <text>
        <r>
          <rPr>
            <b/>
            <sz val="9"/>
            <rFont val="Tahoma"/>
            <family val="2"/>
          </rPr>
          <t>TL38 - KS59 - AB</t>
        </r>
      </text>
    </comment>
    <comment ref="C36" authorId="0" shapeId="0" xr:uid="{00000000-0006-0000-0200-00002D000000}">
      <text>
        <r>
          <rPr>
            <b/>
            <sz val="9"/>
            <rFont val="Tahoma"/>
            <family val="2"/>
          </rPr>
          <t>TL04 - E677  - UYÊN</t>
        </r>
      </text>
    </comment>
    <comment ref="I36" authorId="0" shapeId="0" xr:uid="{00000000-0006-0000-0200-00002E000000}">
      <text>
        <r>
          <rPr>
            <b/>
            <sz val="9"/>
            <rFont val="Tahoma"/>
            <family val="2"/>
          </rPr>
          <t>TL44 - E676 - ÂU CƠ-UYÊN</t>
        </r>
      </text>
    </comment>
    <comment ref="K38" authorId="0" shapeId="0" xr:uid="{00000000-0006-0000-0200-00002F000000}">
      <text>
        <r>
          <rPr>
            <b/>
            <sz val="9"/>
            <rFont val="Tahoma"/>
            <family val="2"/>
          </rPr>
          <t>THỨ 5-AB</t>
        </r>
      </text>
    </comment>
    <comment ref="L38" authorId="0" shapeId="0" xr:uid="{00000000-0006-0000-0200-000030000000}">
      <text>
        <r>
          <rPr>
            <b/>
            <sz val="9"/>
            <rFont val="Tahoma"/>
            <family val="2"/>
          </rPr>
          <t>TL 34 - E671- AB- NGUYÊN</t>
        </r>
      </text>
    </comment>
    <comment ref="E39" authorId="0" shapeId="0" xr:uid="{00000000-0006-0000-0200-000031000000}">
      <text>
        <r>
          <rPr>
            <b/>
            <sz val="9"/>
            <rFont val="Tahoma"/>
            <family val="2"/>
          </rPr>
          <t>TL42 - E674
ÂU CƠ - UYÊN</t>
        </r>
      </text>
    </comment>
    <comment ref="C45" authorId="0" shapeId="0" xr:uid="{00000000-0006-0000-0200-000032000000}">
      <text>
        <r>
          <rPr>
            <b/>
            <sz val="9"/>
            <rFont val="Tahoma"/>
            <family val="2"/>
          </rPr>
          <t>TRỪ ST6
TL43 - E675
ÂU CƠ - TRANG</t>
        </r>
      </text>
    </comment>
    <comment ref="E45" authorId="0" shapeId="0" xr:uid="{00000000-0006-0000-0200-000033000000}">
      <text>
        <r>
          <rPr>
            <b/>
            <sz val="9"/>
            <rFont val="Tahoma"/>
            <family val="2"/>
          </rPr>
          <t>ÂU CƠ
TL02 - KS54
ÂU CƠ - TRANG</t>
        </r>
      </text>
    </comment>
    <comment ref="C46" authorId="0" shapeId="0" xr:uid="{00000000-0006-0000-0200-000034000000}">
      <text>
        <r>
          <rPr>
            <b/>
            <sz val="9"/>
            <rFont val="Tahoma"/>
            <family val="2"/>
          </rPr>
          <t>KTN  73A1
LẦU 8 - AB1 - NGUYÊN</t>
        </r>
      </text>
    </comment>
    <comment ref="D46" authorId="0" shapeId="0" xr:uid="{00000000-0006-0000-0200-000035000000}">
      <text>
        <r>
          <rPr>
            <b/>
            <sz val="9"/>
            <rFont val="Tahoma"/>
            <family val="2"/>
          </rPr>
          <t>Sáng T3 và T6</t>
        </r>
      </text>
    </comment>
    <comment ref="X46" authorId="0" shapeId="0" xr:uid="{00000000-0006-0000-0200-000036000000}">
      <text>
        <r>
          <rPr>
            <b/>
            <sz val="9"/>
            <rFont val="Tahoma"/>
            <family val="2"/>
          </rPr>
          <t>Nhu</t>
        </r>
      </text>
    </comment>
    <comment ref="C47" authorId="0" shapeId="0" xr:uid="{00000000-0006-0000-0200-000037000000}">
      <text>
        <r>
          <rPr>
            <b/>
            <sz val="9"/>
            <rFont val="Tahoma"/>
            <family val="2"/>
          </rPr>
          <t>ÂU CƠ</t>
        </r>
        <r>
          <rPr>
            <sz val="9"/>
            <rFont val="Tahoma"/>
            <family val="2"/>
          </rPr>
          <t xml:space="preserve"> </t>
        </r>
        <r>
          <rPr>
            <b/>
            <sz val="9"/>
            <rFont val="Tahoma"/>
            <family val="2"/>
          </rPr>
          <t>TRỪ THÚ 5 TIẾT 7-8</t>
        </r>
      </text>
    </comment>
    <comment ref="H47" authorId="0" shapeId="0" xr:uid="{00000000-0006-0000-0200-000038000000}">
      <text>
        <r>
          <rPr>
            <b/>
            <sz val="9"/>
            <rFont val="Tahoma"/>
            <family val="2"/>
          </rPr>
          <t>TRỪ CT4</t>
        </r>
      </text>
    </comment>
    <comment ref="K47" authorId="0" shapeId="0" xr:uid="{00000000-0006-0000-0200-000039000000}">
      <text>
        <r>
          <rPr>
            <b/>
            <sz val="9"/>
            <rFont val="Tahoma"/>
            <family val="2"/>
          </rPr>
          <t xml:space="preserve">ÂU CƠ </t>
        </r>
      </text>
    </comment>
    <comment ref="D48" authorId="0" shapeId="0" xr:uid="{00000000-0006-0000-0200-00003A000000}">
      <text>
        <r>
          <rPr>
            <b/>
            <sz val="9"/>
            <rFont val="Tahoma"/>
            <family val="2"/>
          </rPr>
          <t>T2,4,5</t>
        </r>
      </text>
    </comment>
    <comment ref="D49" authorId="0" shapeId="0" xr:uid="{00000000-0006-0000-0200-00003B000000}">
      <text>
        <r>
          <rPr>
            <b/>
            <sz val="9"/>
            <rFont val="Tahoma"/>
            <family val="2"/>
          </rPr>
          <t>Sáng T2 &amp; T5</t>
        </r>
      </text>
    </comment>
    <comment ref="D50" authorId="0" shapeId="0" xr:uid="{00000000-0006-0000-0200-00003C000000}">
      <text>
        <r>
          <rPr>
            <b/>
            <sz val="9"/>
            <rFont val="Tahoma"/>
            <family val="2"/>
          </rPr>
          <t>Sáng T2 &amp; T5</t>
        </r>
      </text>
    </comment>
    <comment ref="F50" authorId="0" shapeId="0" xr:uid="{00000000-0006-0000-0200-00003D000000}">
      <text>
        <r>
          <rPr>
            <b/>
            <sz val="9"/>
            <rFont val="Tahoma"/>
            <family val="2"/>
          </rPr>
          <t>Dân</t>
        </r>
      </text>
    </comment>
    <comment ref="D51" authorId="0" shapeId="0" xr:uid="{00000000-0006-0000-0200-00003E000000}">
      <text>
        <r>
          <rPr>
            <b/>
            <sz val="9"/>
            <rFont val="Tahoma"/>
            <family val="2"/>
          </rPr>
          <t>Sáng T3 và T6</t>
        </r>
      </text>
    </comment>
    <comment ref="I52" authorId="0" shapeId="0" xr:uid="{00000000-0006-0000-0200-00003F000000}">
      <text>
        <r>
          <rPr>
            <b/>
            <sz val="9"/>
            <rFont val="Tahoma"/>
            <family val="2"/>
          </rPr>
          <t xml:space="preserve">ÂU CƠ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D6" authorId="0" shapeId="0" xr:uid="{00000000-0006-0000-0300-000001000000}">
      <text>
        <r>
          <rPr>
            <b/>
            <sz val="9"/>
            <rFont val="Tahoma"/>
            <family val="2"/>
          </rPr>
          <t>Dân</t>
        </r>
      </text>
    </comment>
    <comment ref="E6" authorId="0" shapeId="0" xr:uid="{00000000-0006-0000-0300-000002000000}">
      <text>
        <r>
          <rPr>
            <b/>
            <sz val="9"/>
            <rFont val="Tahoma"/>
            <family val="2"/>
          </rPr>
          <t>P504-AC</t>
        </r>
      </text>
    </comment>
    <comment ref="K9" authorId="0" shapeId="0" xr:uid="{00000000-0006-0000-0300-000003000000}">
      <text>
        <r>
          <rPr>
            <b/>
            <sz val="9"/>
            <rFont val="Tahoma"/>
            <family val="2"/>
          </rPr>
          <t>THỨ 3-AB</t>
        </r>
      </text>
    </comment>
    <comment ref="L9" authorId="0" shapeId="0" xr:uid="{00000000-0006-0000-0300-000004000000}">
      <text>
        <r>
          <rPr>
            <b/>
            <sz val="9"/>
            <rFont val="Tahoma"/>
            <family val="2"/>
          </rPr>
          <t>nhận lại từ thầy Nguyên</t>
        </r>
      </text>
    </comment>
    <comment ref="C10" authorId="0" shapeId="0" xr:uid="{00000000-0006-0000-0300-000005000000}">
      <text>
        <r>
          <rPr>
            <b/>
            <sz val="9"/>
            <rFont val="Tahoma"/>
            <family val="2"/>
          </rPr>
          <t>TRỪ T2- AC</t>
        </r>
      </text>
    </comment>
    <comment ref="D10" authorId="0" shapeId="0" xr:uid="{00000000-0006-0000-0300-000006000000}">
      <text>
        <r>
          <rPr>
            <b/>
            <sz val="9"/>
            <rFont val="Tahoma"/>
            <family val="2"/>
          </rPr>
          <t>NHẬN LẠI TỪ THẦY NGUYÊN</t>
        </r>
      </text>
    </comment>
    <comment ref="J10" authorId="0" shapeId="0" xr:uid="{00000000-0006-0000-0300-000007000000}">
      <text>
        <r>
          <rPr>
            <b/>
            <sz val="9"/>
            <rFont val="Tahoma"/>
            <family val="2"/>
          </rPr>
          <t>TRỪ CT4</t>
        </r>
      </text>
    </comment>
    <comment ref="C12" authorId="0" shapeId="0" xr:uid="{00000000-0006-0000-0300-000008000000}">
      <text>
        <r>
          <rPr>
            <b/>
            <sz val="9"/>
            <rFont val="Tahoma"/>
            <family val="2"/>
          </rPr>
          <t>đổi lên tiết 1-2</t>
        </r>
      </text>
    </comment>
    <comment ref="D12" authorId="0" shapeId="0" xr:uid="{00000000-0006-0000-0300-000009000000}">
      <text>
        <r>
          <rPr>
            <b/>
            <sz val="9"/>
            <rFont val="Tahoma"/>
            <family val="2"/>
          </rPr>
          <t>TRỪ ST2</t>
        </r>
      </text>
    </comment>
    <comment ref="E12" authorId="0" shapeId="0" xr:uid="{00000000-0006-0000-0300-00000A000000}">
      <text>
        <r>
          <rPr>
            <b/>
            <sz val="9"/>
            <rFont val="Tahoma"/>
            <family val="2"/>
          </rPr>
          <t>ÂU Cơ</t>
        </r>
      </text>
    </comment>
    <comment ref="K13" authorId="0" shapeId="0" xr:uid="{00000000-0006-0000-0300-00000B000000}">
      <text>
        <r>
          <rPr>
            <b/>
            <sz val="9"/>
            <rFont val="Tahoma"/>
            <family val="2"/>
          </rPr>
          <t>Tối T2 hoặc 3</t>
        </r>
      </text>
    </comment>
    <comment ref="Q15" authorId="0" shapeId="0" xr:uid="{00000000-0006-0000-0300-00000C000000}">
      <text>
        <r>
          <rPr>
            <b/>
            <sz val="9"/>
            <rFont val="Tahoma"/>
            <family val="2"/>
          </rPr>
          <t>JP03TL_KS1A_01</t>
        </r>
      </text>
    </comment>
    <comment ref="W17" authorId="0" shapeId="0" xr:uid="{00000000-0006-0000-0300-00000D000000}">
      <text>
        <r>
          <rPr>
            <b/>
            <sz val="9"/>
            <rFont val="Tahoma"/>
            <family val="2"/>
          </rPr>
          <t>JP01TL_KS1A_01</t>
        </r>
      </text>
    </comment>
    <comment ref="L19" authorId="0" shapeId="0" xr:uid="{00000000-0006-0000-0300-00000E000000}">
      <text>
        <r>
          <rPr>
            <b/>
            <sz val="9"/>
            <rFont val="Tahoma"/>
            <family val="2"/>
          </rPr>
          <t>NHẬN LAI TỪ THẦY NGUYÊN</t>
        </r>
      </text>
    </comment>
    <comment ref="D20" authorId="0" shapeId="0" xr:uid="{00000000-0006-0000-0300-00000F000000}">
      <text>
        <r>
          <rPr>
            <b/>
            <sz val="9"/>
            <rFont val="Tahoma"/>
            <family val="2"/>
          </rPr>
          <t>Sáng T3 và T6. NHẬN LẠI TỪ THẦY NGUYÊN</t>
        </r>
      </text>
    </comment>
    <comment ref="J21" authorId="0" shapeId="0" xr:uid="{00000000-0006-0000-0300-000010000000}">
      <text>
        <r>
          <rPr>
            <b/>
            <sz val="9"/>
            <rFont val="Tahoma"/>
            <family val="2"/>
          </rPr>
          <t>NHẬN LẠI TỪ THÀY NGUYÊN</t>
        </r>
      </text>
    </comment>
    <comment ref="N21" authorId="0" shapeId="0" xr:uid="{00000000-0006-0000-0300-000011000000}">
      <text>
        <r>
          <rPr>
            <b/>
            <sz val="9"/>
            <rFont val="Tahoma"/>
            <family val="2"/>
          </rPr>
          <t>NHẬN LẠI TỪ THÀY NGUYÊN</t>
        </r>
      </text>
    </comment>
    <comment ref="D23" authorId="0" shapeId="0" xr:uid="{00000000-0006-0000-0300-000012000000}">
      <text>
        <r>
          <rPr>
            <b/>
            <sz val="9"/>
            <rFont val="Tahoma"/>
            <family val="2"/>
          </rPr>
          <t>NHẬN TỪ THẦY NGUYÊN</t>
        </r>
      </text>
    </comment>
    <comment ref="I23" authorId="0" shapeId="0" xr:uid="{00000000-0006-0000-0300-000013000000}">
      <text>
        <r>
          <rPr>
            <b/>
            <sz val="9"/>
            <rFont val="Tahoma"/>
            <family val="2"/>
          </rPr>
          <t>P505-AC</t>
        </r>
      </text>
    </comment>
    <comment ref="M23" authorId="0" shapeId="0" xr:uid="{00000000-0006-0000-0300-000014000000}">
      <text>
        <r>
          <rPr>
            <b/>
            <sz val="9"/>
            <rFont val="Tahoma"/>
            <family val="2"/>
          </rPr>
          <t>Tối T2 hoặc 3</t>
        </r>
      </text>
    </comment>
    <comment ref="G24" authorId="0" shapeId="0" xr:uid="{00000000-0006-0000-0300-000015000000}">
      <text>
        <r>
          <rPr>
            <b/>
            <sz val="9"/>
            <rFont val="Tahoma"/>
            <family val="2"/>
          </rPr>
          <t>tháng 4 chuyển xuống tiết 7-8</t>
        </r>
      </text>
    </comment>
    <comment ref="D25" authorId="0" shapeId="0" xr:uid="{00000000-0006-0000-0300-000016000000}">
      <text>
        <r>
          <rPr>
            <b/>
            <sz val="9"/>
            <rFont val="Tahoma"/>
            <family val="2"/>
          </rPr>
          <t>Sáng T3 và T6</t>
        </r>
      </text>
    </comment>
    <comment ref="N25" authorId="0" shapeId="0" xr:uid="{00000000-0006-0000-0300-000017000000}">
      <text>
        <r>
          <rPr>
            <b/>
            <sz val="9"/>
            <rFont val="Tahoma"/>
            <family val="2"/>
          </rPr>
          <t>TRỪ T4&amp;5</t>
        </r>
      </text>
    </comment>
    <comment ref="E26" authorId="0" shapeId="0" xr:uid="{00000000-0006-0000-0300-000018000000}">
      <text>
        <r>
          <rPr>
            <b/>
            <sz val="9"/>
            <rFont val="Tahoma"/>
            <family val="2"/>
          </rPr>
          <t xml:space="preserve">ÂU CƠ </t>
        </r>
      </text>
    </comment>
    <comment ref="M26" authorId="0" shapeId="0" xr:uid="{00000000-0006-0000-0300-000019000000}">
      <text>
        <r>
          <rPr>
            <b/>
            <sz val="9"/>
            <rFont val="Tahoma"/>
            <family val="2"/>
          </rPr>
          <t xml:space="preserve">ÂU CƠ </t>
        </r>
      </text>
    </comment>
    <comment ref="Q28" authorId="0" shapeId="0" xr:uid="{00000000-0006-0000-0300-00001A000000}">
      <text>
        <r>
          <rPr>
            <b/>
            <sz val="9"/>
            <rFont val="Tahoma"/>
            <family val="2"/>
          </rPr>
          <t>JP03TL_KS1A_01</t>
        </r>
      </text>
    </comment>
    <comment ref="H32" authorId="0" shapeId="0" xr:uid="{00000000-0006-0000-0300-00001B000000}">
      <text>
        <r>
          <rPr>
            <b/>
            <sz val="9"/>
            <rFont val="Tahoma"/>
            <family val="2"/>
          </rPr>
          <t>TRỪ CT4</t>
        </r>
      </text>
    </comment>
    <comment ref="C33" authorId="0" shapeId="0" xr:uid="{00000000-0006-0000-0300-00001C000000}">
      <text>
        <r>
          <rPr>
            <b/>
            <sz val="9"/>
            <rFont val="Tahoma"/>
            <family val="2"/>
          </rPr>
          <t>TRỪ T2- AC</t>
        </r>
      </text>
    </comment>
    <comment ref="D35" authorId="0" shapeId="0" xr:uid="{00000000-0006-0000-0300-00001D000000}">
      <text>
        <r>
          <rPr>
            <b/>
            <sz val="9"/>
            <rFont val="Tahoma"/>
            <family val="2"/>
          </rPr>
          <t>T2,4,5</t>
        </r>
      </text>
    </comment>
    <comment ref="K35" authorId="0" shapeId="0" xr:uid="{00000000-0006-0000-0300-00001E000000}">
      <text>
        <r>
          <rPr>
            <b/>
            <sz val="9"/>
            <rFont val="Tahoma"/>
            <family val="2"/>
          </rPr>
          <t>THỨ 3-AB</t>
        </r>
      </text>
    </comment>
    <comment ref="I37" authorId="0" shapeId="0" xr:uid="{00000000-0006-0000-0300-00001F000000}">
      <text>
        <r>
          <rPr>
            <b/>
            <sz val="9"/>
            <rFont val="Tahoma"/>
            <family val="2"/>
          </rPr>
          <t>P403-AB1</t>
        </r>
      </text>
    </comment>
    <comment ref="C39" authorId="0" shapeId="0" xr:uid="{00000000-0006-0000-0300-000020000000}">
      <text>
        <r>
          <rPr>
            <b/>
            <sz val="9"/>
            <rFont val="Tahoma"/>
            <family val="2"/>
          </rPr>
          <t>ÂU Cơ</t>
        </r>
      </text>
    </comment>
    <comment ref="E39" authorId="0" shapeId="0" xr:uid="{00000000-0006-0000-0300-000021000000}">
      <text>
        <r>
          <rPr>
            <b/>
            <sz val="9"/>
            <rFont val="Tahoma"/>
            <family val="2"/>
          </rPr>
          <t>đổi lên tiết 1-2</t>
        </r>
      </text>
    </comment>
    <comment ref="F39" authorId="0" shapeId="0" xr:uid="{00000000-0006-0000-0300-000022000000}">
      <text>
        <r>
          <rPr>
            <b/>
            <sz val="9"/>
            <rFont val="Tahoma"/>
            <family val="2"/>
          </rPr>
          <t>TRỪ ST2</t>
        </r>
      </text>
    </comment>
    <comment ref="E45" authorId="0" shapeId="0" xr:uid="{00000000-0006-0000-0300-000023000000}">
      <text>
        <r>
          <rPr>
            <b/>
            <sz val="9"/>
            <rFont val="Tahoma"/>
            <family val="2"/>
          </rPr>
          <t>ÂU CƠ
TL02 - KS54
ÂU CƠ - TRANG</t>
        </r>
      </text>
    </comment>
    <comment ref="D46" authorId="0" shapeId="0" xr:uid="{00000000-0006-0000-0300-000024000000}">
      <text>
        <r>
          <rPr>
            <b/>
            <sz val="9"/>
            <rFont val="Tahoma"/>
            <family val="2"/>
          </rPr>
          <t>Sáng T3 và T6</t>
        </r>
      </text>
    </comment>
    <comment ref="X46" authorId="0" shapeId="0" xr:uid="{00000000-0006-0000-0300-000025000000}">
      <text>
        <r>
          <rPr>
            <b/>
            <sz val="9"/>
            <rFont val="Tahoma"/>
            <family val="2"/>
          </rPr>
          <t>Nhu</t>
        </r>
      </text>
    </comment>
    <comment ref="J47" authorId="0" shapeId="0" xr:uid="{00000000-0006-0000-0300-000026000000}">
      <text>
        <r>
          <rPr>
            <b/>
            <sz val="9"/>
            <rFont val="Tahoma"/>
            <family val="2"/>
          </rPr>
          <t>NHẬN TỪ THẦY NGUYÊN</t>
        </r>
      </text>
    </comment>
    <comment ref="K47" authorId="0" shapeId="0" xr:uid="{00000000-0006-0000-0300-000027000000}">
      <text>
        <r>
          <rPr>
            <b/>
            <sz val="9"/>
            <rFont val="Tahoma"/>
            <family val="2"/>
          </rPr>
          <t xml:space="preserve">ÂU CƠ </t>
        </r>
      </text>
    </comment>
    <comment ref="D49" authorId="0" shapeId="0" xr:uid="{00000000-0006-0000-0300-000028000000}">
      <text>
        <r>
          <rPr>
            <b/>
            <sz val="9"/>
            <rFont val="Tahoma"/>
            <family val="2"/>
          </rPr>
          <t>Sáng T2 &amp; T5</t>
        </r>
      </text>
    </comment>
    <comment ref="D51" authorId="0" shapeId="0" xr:uid="{00000000-0006-0000-0300-000029000000}">
      <text>
        <r>
          <rPr>
            <b/>
            <sz val="9"/>
            <rFont val="Tahoma"/>
            <family val="2"/>
          </rPr>
          <t>Sáng T3 và T6</t>
        </r>
      </text>
    </comment>
    <comment ref="E52" authorId="0" shapeId="0" xr:uid="{00000000-0006-0000-0300-00002A000000}">
      <text>
        <r>
          <rPr>
            <b/>
            <sz val="9"/>
            <rFont val="Tahoma"/>
            <family val="2"/>
          </rPr>
          <t xml:space="preserve">ÂU CƠ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C6" authorId="0" shapeId="0" xr:uid="{00000000-0006-0000-0400-000001000000}">
      <text>
        <r>
          <rPr>
            <b/>
            <sz val="9"/>
            <rFont val="Tahoma"/>
            <family val="2"/>
          </rPr>
          <t>TRỪ T2- AC</t>
        </r>
      </text>
    </comment>
    <comment ref="D6" authorId="0" shapeId="0" xr:uid="{00000000-0006-0000-0400-000002000000}">
      <text>
        <r>
          <rPr>
            <b/>
            <sz val="9"/>
            <rFont val="Tahoma"/>
            <family val="2"/>
          </rPr>
          <t>NHẬN LẠI TỪ THẦY NGUYÊN</t>
        </r>
      </text>
    </comment>
    <comment ref="E6" authorId="0" shapeId="0" xr:uid="{00000000-0006-0000-0400-000003000000}">
      <text>
        <r>
          <rPr>
            <b/>
            <sz val="9"/>
            <rFont val="Tahoma"/>
            <family val="2"/>
          </rPr>
          <t>P504-AC</t>
        </r>
      </text>
    </comment>
    <comment ref="J7" authorId="0" shapeId="0" xr:uid="{00000000-0006-0000-0400-000004000000}">
      <text>
        <r>
          <rPr>
            <b/>
            <sz val="9"/>
            <rFont val="Tahoma"/>
            <family val="2"/>
          </rPr>
          <t>TRỪ CT4</t>
        </r>
      </text>
    </comment>
    <comment ref="K9" authorId="0" shapeId="0" xr:uid="{00000000-0006-0000-0400-000005000000}">
      <text>
        <r>
          <rPr>
            <b/>
            <sz val="9"/>
            <rFont val="Tahoma"/>
            <family val="2"/>
          </rPr>
          <t>THỨ 3-AB</t>
        </r>
      </text>
    </comment>
    <comment ref="L9" authorId="0" shapeId="0" xr:uid="{00000000-0006-0000-0400-000006000000}">
      <text>
        <r>
          <rPr>
            <b/>
            <sz val="9"/>
            <rFont val="Tahoma"/>
            <family val="2"/>
          </rPr>
          <t>nhận lại từ thầy Nguyên</t>
        </r>
      </text>
    </comment>
    <comment ref="J10" authorId="0" shapeId="0" xr:uid="{00000000-0006-0000-0400-000007000000}">
      <text>
        <r>
          <rPr>
            <b/>
            <sz val="9"/>
            <rFont val="Tahoma"/>
            <family val="2"/>
          </rPr>
          <t>TRỪ CT4</t>
        </r>
      </text>
    </comment>
    <comment ref="C12" authorId="0" shapeId="0" xr:uid="{00000000-0006-0000-0400-000008000000}">
      <text>
        <r>
          <rPr>
            <b/>
            <sz val="9"/>
            <rFont val="Tahoma"/>
            <family val="2"/>
          </rPr>
          <t>đổi lên tiết 1-2</t>
        </r>
      </text>
    </comment>
    <comment ref="D12" authorId="0" shapeId="0" xr:uid="{00000000-0006-0000-0400-000009000000}">
      <text>
        <r>
          <rPr>
            <b/>
            <sz val="9"/>
            <rFont val="Tahoma"/>
            <family val="2"/>
          </rPr>
          <t>TRỪ ST2</t>
        </r>
      </text>
    </comment>
    <comment ref="K13" authorId="0" shapeId="0" xr:uid="{00000000-0006-0000-0400-00000A000000}">
      <text>
        <r>
          <rPr>
            <b/>
            <sz val="9"/>
            <rFont val="Tahoma"/>
            <family val="2"/>
          </rPr>
          <t>Tối T2 hoặc 3</t>
        </r>
      </text>
    </comment>
    <comment ref="Q15" authorId="0" shapeId="0" xr:uid="{00000000-0006-0000-0400-00000B000000}">
      <text>
        <r>
          <rPr>
            <b/>
            <sz val="9"/>
            <rFont val="Tahoma"/>
            <family val="2"/>
          </rPr>
          <t>JP03TL_KS1A_01</t>
        </r>
      </text>
    </comment>
    <comment ref="W17" authorId="0" shapeId="0" xr:uid="{00000000-0006-0000-0400-00000C000000}">
      <text>
        <r>
          <rPr>
            <b/>
            <sz val="9"/>
            <rFont val="Tahoma"/>
            <family val="2"/>
          </rPr>
          <t>JP01TL_KS1A_01</t>
        </r>
      </text>
    </comment>
    <comment ref="L19" authorId="0" shapeId="0" xr:uid="{00000000-0006-0000-0400-00000D000000}">
      <text>
        <r>
          <rPr>
            <b/>
            <sz val="9"/>
            <rFont val="Tahoma"/>
            <family val="2"/>
          </rPr>
          <t>NHẬN LAI TỪ THẦY NGUYÊN</t>
        </r>
      </text>
    </comment>
    <comment ref="J21" authorId="0" shapeId="0" xr:uid="{00000000-0006-0000-0400-00000E000000}">
      <text>
        <r>
          <rPr>
            <b/>
            <sz val="9"/>
            <rFont val="Tahoma"/>
            <family val="2"/>
          </rPr>
          <t>NHẬN LẠI TỪ THÀY NGUYÊN</t>
        </r>
      </text>
    </comment>
    <comment ref="N21" authorId="0" shapeId="0" xr:uid="{00000000-0006-0000-0400-00000F000000}">
      <text>
        <r>
          <rPr>
            <b/>
            <sz val="9"/>
            <rFont val="Tahoma"/>
            <family val="2"/>
          </rPr>
          <t>NHẬN LẠI TỪ THÀY NGUYÊN</t>
        </r>
      </text>
    </comment>
    <comment ref="F23" authorId="0" shapeId="0" xr:uid="{00000000-0006-0000-0400-000010000000}">
      <text>
        <r>
          <rPr>
            <b/>
            <sz val="9"/>
            <rFont val="Tahoma"/>
            <family val="2"/>
          </rPr>
          <t>NHẬN TỪ THẦY NGUYÊN</t>
        </r>
      </text>
    </comment>
    <comment ref="I23" authorId="0" shapeId="0" xr:uid="{00000000-0006-0000-0400-000011000000}">
      <text>
        <r>
          <rPr>
            <b/>
            <sz val="9"/>
            <rFont val="Tahoma"/>
            <family val="2"/>
          </rPr>
          <t>P505-AC</t>
        </r>
      </text>
    </comment>
    <comment ref="I24" authorId="0" shapeId="0" xr:uid="{00000000-0006-0000-0400-000012000000}">
      <text>
        <r>
          <rPr>
            <b/>
            <sz val="9"/>
            <rFont val="Tahoma"/>
            <family val="2"/>
          </rPr>
          <t>tháng 4 chuyển xuống tiết 7-8</t>
        </r>
      </text>
    </comment>
    <comment ref="C25" authorId="0" shapeId="0" xr:uid="{00000000-0006-0000-0400-000013000000}">
      <text>
        <r>
          <rPr>
            <b/>
            <sz val="9"/>
            <rFont val="Tahoma"/>
            <family val="2"/>
          </rPr>
          <t>chỉ xếp thứ 4</t>
        </r>
      </text>
    </comment>
    <comment ref="N25" authorId="0" shapeId="0" xr:uid="{00000000-0006-0000-0400-000014000000}">
      <text>
        <r>
          <rPr>
            <b/>
            <sz val="9"/>
            <rFont val="Tahoma"/>
            <family val="2"/>
          </rPr>
          <t>TRỪ T4&amp;5</t>
        </r>
      </text>
    </comment>
    <comment ref="M26" authorId="0" shapeId="0" xr:uid="{00000000-0006-0000-0400-000015000000}">
      <text>
        <r>
          <rPr>
            <b/>
            <sz val="9"/>
            <rFont val="Tahoma"/>
            <family val="2"/>
          </rPr>
          <t xml:space="preserve">ÂU CƠ </t>
        </r>
      </text>
    </comment>
    <comment ref="Q28" authorId="0" shapeId="0" xr:uid="{00000000-0006-0000-0400-000016000000}">
      <text>
        <r>
          <rPr>
            <b/>
            <sz val="9"/>
            <rFont val="Tahoma"/>
            <family val="2"/>
          </rPr>
          <t>JP03TL_KS1A_01</t>
        </r>
      </text>
    </comment>
    <comment ref="H32" authorId="0" shapeId="0" xr:uid="{00000000-0006-0000-0400-000017000000}">
      <text>
        <r>
          <rPr>
            <b/>
            <sz val="9"/>
            <rFont val="Tahoma"/>
            <family val="2"/>
          </rPr>
          <t>TRỪ CT4</t>
        </r>
      </text>
    </comment>
    <comment ref="C33" authorId="0" shapeId="0" xr:uid="{00000000-0006-0000-0400-000018000000}">
      <text>
        <r>
          <rPr>
            <b/>
            <sz val="9"/>
            <rFont val="Tahoma"/>
            <family val="2"/>
          </rPr>
          <t>TRỪ T2- AC</t>
        </r>
      </text>
    </comment>
    <comment ref="K35" authorId="0" shapeId="0" xr:uid="{00000000-0006-0000-0400-000019000000}">
      <text>
        <r>
          <rPr>
            <b/>
            <sz val="9"/>
            <rFont val="Tahoma"/>
            <family val="2"/>
          </rPr>
          <t>THỨ 3-AB</t>
        </r>
      </text>
    </comment>
    <comment ref="I37" authorId="0" shapeId="0" xr:uid="{00000000-0006-0000-0400-00001A000000}">
      <text>
        <r>
          <rPr>
            <b/>
            <sz val="9"/>
            <rFont val="Tahoma"/>
            <family val="2"/>
          </rPr>
          <t>P403-AB1</t>
        </r>
      </text>
    </comment>
    <comment ref="C39" authorId="0" shapeId="0" xr:uid="{00000000-0006-0000-0400-00001B000000}">
      <text>
        <r>
          <rPr>
            <b/>
            <sz val="9"/>
            <rFont val="Tahoma"/>
            <family val="2"/>
          </rPr>
          <t>đổi lên tiết 1-2</t>
        </r>
      </text>
    </comment>
    <comment ref="D39" authorId="0" shapeId="0" xr:uid="{00000000-0006-0000-0400-00001C000000}">
      <text>
        <r>
          <rPr>
            <b/>
            <sz val="9"/>
            <rFont val="Tahoma"/>
            <family val="2"/>
          </rPr>
          <t>TRỪ ST2</t>
        </r>
      </text>
    </comment>
    <comment ref="C44" authorId="0" shapeId="0" xr:uid="{00000000-0006-0000-0400-00001D000000}">
      <text>
        <r>
          <rPr>
            <b/>
            <sz val="12"/>
            <rFont val="Tahoma"/>
            <family val="2"/>
          </rPr>
          <t>chỉ xép tiết 1-2</t>
        </r>
      </text>
    </comment>
    <comment ref="D44" authorId="0" shapeId="0" xr:uid="{00000000-0006-0000-0400-00001E000000}">
      <text>
        <r>
          <rPr>
            <b/>
            <sz val="9"/>
            <rFont val="Tahoma"/>
            <family val="2"/>
          </rPr>
          <t>Phòng 302</t>
        </r>
      </text>
    </comment>
    <comment ref="J47" authorId="0" shapeId="0" xr:uid="{00000000-0006-0000-0400-00001F000000}">
      <text>
        <r>
          <rPr>
            <b/>
            <sz val="9"/>
            <rFont val="Tahoma"/>
            <family val="2"/>
          </rPr>
          <t>NHẬN TỪ THẦY NGUYÊN</t>
        </r>
      </text>
    </comment>
    <comment ref="K47" authorId="0" shapeId="0" xr:uid="{00000000-0006-0000-0400-000020000000}">
      <text>
        <r>
          <rPr>
            <b/>
            <sz val="9"/>
            <rFont val="Tahoma"/>
            <family val="2"/>
          </rPr>
          <t xml:space="preserve">ÂU CƠ </t>
        </r>
      </text>
    </comment>
    <comment ref="C48" authorId="0" shapeId="0" xr:uid="{00000000-0006-0000-0400-000021000000}">
      <text>
        <r>
          <rPr>
            <b/>
            <sz val="9"/>
            <rFont val="Tahoma"/>
            <family val="2"/>
          </rPr>
          <t>chỉ xếp thứ 4</t>
        </r>
      </text>
    </comment>
    <comment ref="D49" authorId="0" shapeId="0" xr:uid="{00000000-0006-0000-0400-000022000000}">
      <text>
        <r>
          <rPr>
            <b/>
            <sz val="9"/>
            <rFont val="Tahoma"/>
            <family val="2"/>
          </rPr>
          <t>Sáng T2 &amp; T5</t>
        </r>
      </text>
    </comment>
    <comment ref="C52" authorId="0" shapeId="0" xr:uid="{00000000-0006-0000-0400-000023000000}">
      <text>
        <r>
          <rPr>
            <b/>
            <sz val="9"/>
            <rFont val="Tahoma"/>
            <family val="2"/>
          </rPr>
          <t xml:space="preserve">ÂU CƠ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W7" authorId="0" shapeId="0" xr:uid="{00000000-0006-0000-0500-000001000000}">
      <text>
        <r>
          <rPr>
            <b/>
            <sz val="9"/>
            <rFont val="Tahoma"/>
            <family val="2"/>
          </rPr>
          <t>TL 05 - BD64+AG03
Hiếu nghỉ đột xuất k dạy</t>
        </r>
      </text>
    </comment>
    <comment ref="I8" authorId="0" shapeId="0" xr:uid="{00000000-0006-0000-0500-000002000000}">
      <text>
        <r>
          <rPr>
            <b/>
            <sz val="9"/>
            <rFont val="Tahoma"/>
            <family val="2"/>
          </rPr>
          <t>TL26 - TK21</t>
        </r>
      </text>
    </comment>
    <comment ref="U9" authorId="0" shapeId="0" xr:uid="{00000000-0006-0000-0500-000003000000}">
      <text>
        <r>
          <rPr>
            <b/>
            <sz val="9"/>
            <rFont val="Tahoma"/>
            <family val="2"/>
          </rPr>
          <t>đã học ngày 24.04</t>
        </r>
      </text>
    </comment>
    <comment ref="W9" authorId="0" shapeId="0" xr:uid="{00000000-0006-0000-0500-000004000000}">
      <text>
        <r>
          <rPr>
            <b/>
            <sz val="9"/>
            <rFont val="Tahoma"/>
            <family val="2"/>
          </rPr>
          <t>đã học ngày 24.04</t>
        </r>
      </text>
    </comment>
    <comment ref="Q15" authorId="0" shapeId="0" xr:uid="{00000000-0006-0000-0500-000005000000}">
      <text>
        <r>
          <rPr>
            <b/>
            <sz val="9"/>
            <rFont val="Tahoma"/>
            <family val="2"/>
          </rPr>
          <t>JP03TL_KS1A_01</t>
        </r>
      </text>
    </comment>
    <comment ref="I17" authorId="0" shapeId="0" xr:uid="{00000000-0006-0000-0500-000006000000}">
      <text>
        <r>
          <rPr>
            <b/>
            <sz val="9"/>
            <rFont val="Tahoma"/>
            <family val="2"/>
          </rPr>
          <t>P505-AC</t>
        </r>
      </text>
    </comment>
    <comment ref="W17" authorId="0" shapeId="0" xr:uid="{00000000-0006-0000-0500-000007000000}">
      <text>
        <r>
          <rPr>
            <b/>
            <sz val="9"/>
            <rFont val="Tahoma"/>
            <family val="2"/>
          </rPr>
          <t>JP01TL_KS1A_01</t>
        </r>
      </text>
    </comment>
    <comment ref="D18" authorId="0" shapeId="0" xr:uid="{00000000-0006-0000-0500-000008000000}">
      <text>
        <r>
          <rPr>
            <b/>
            <sz val="9"/>
            <rFont val="Tahoma"/>
            <family val="2"/>
          </rPr>
          <t>NHẬN TỪ THẦY NGUYÊN</t>
        </r>
      </text>
    </comment>
    <comment ref="E18" authorId="0" shapeId="0" xr:uid="{00000000-0006-0000-0500-000009000000}">
      <text>
        <r>
          <rPr>
            <b/>
            <sz val="12"/>
            <rFont val="Tahoma"/>
            <family val="2"/>
          </rPr>
          <t>chỉ xép tiết 1-2</t>
        </r>
      </text>
    </comment>
    <comment ref="C20" authorId="0" shapeId="0" xr:uid="{00000000-0006-0000-0500-00000A000000}">
      <text>
        <r>
          <rPr>
            <b/>
            <sz val="9"/>
            <rFont val="Tahoma"/>
            <family val="2"/>
          </rPr>
          <t>P504-AC</t>
        </r>
      </text>
    </comment>
    <comment ref="H21" authorId="0" shapeId="0" xr:uid="{00000000-0006-0000-0500-00000B000000}">
      <text>
        <r>
          <rPr>
            <b/>
            <sz val="9"/>
            <rFont val="Tahoma"/>
            <family val="2"/>
          </rPr>
          <t>NHẬN LẠI TỪ THÀY NGUYÊN</t>
        </r>
      </text>
    </comment>
    <comment ref="N21" authorId="0" shapeId="0" xr:uid="{00000000-0006-0000-0500-00000C000000}">
      <text>
        <r>
          <rPr>
            <b/>
            <sz val="9"/>
            <rFont val="Tahoma"/>
            <family val="2"/>
          </rPr>
          <t>NHẬN LẠI TỪ THÀY NGUYÊN</t>
        </r>
      </text>
    </comment>
    <comment ref="H23" authorId="0" shapeId="0" xr:uid="{00000000-0006-0000-0500-00000D000000}">
      <text>
        <r>
          <rPr>
            <b/>
            <sz val="9"/>
            <rFont val="Tahoma"/>
            <family val="2"/>
          </rPr>
          <t>TRỪ CT4</t>
        </r>
      </text>
    </comment>
    <comment ref="K24" authorId="0" shapeId="0" xr:uid="{00000000-0006-0000-0500-00000E000000}">
      <text>
        <r>
          <rPr>
            <b/>
            <sz val="9"/>
            <rFont val="Tahoma"/>
            <family val="2"/>
          </rPr>
          <t>chỉ xếp thứ 4</t>
        </r>
      </text>
    </comment>
    <comment ref="N25" authorId="0" shapeId="0" xr:uid="{00000000-0006-0000-0500-00000F000000}">
      <text>
        <r>
          <rPr>
            <b/>
            <sz val="9"/>
            <rFont val="Tahoma"/>
            <family val="2"/>
          </rPr>
          <t>TRỪ T4&amp;5</t>
        </r>
      </text>
    </comment>
    <comment ref="M26" authorId="0" shapeId="0" xr:uid="{00000000-0006-0000-0500-000010000000}">
      <text>
        <r>
          <rPr>
            <b/>
            <sz val="9"/>
            <rFont val="Tahoma"/>
            <family val="2"/>
          </rPr>
          <t xml:space="preserve">ÂU CƠ </t>
        </r>
      </text>
    </comment>
    <comment ref="Q28" authorId="0" shapeId="0" xr:uid="{00000000-0006-0000-0500-000011000000}">
      <text>
        <r>
          <rPr>
            <b/>
            <sz val="9"/>
            <rFont val="Tahoma"/>
            <family val="2"/>
          </rPr>
          <t>JP03TL_KS1A_01</t>
        </r>
      </text>
    </comment>
    <comment ref="H31" authorId="0" shapeId="0" xr:uid="{00000000-0006-0000-0500-000012000000}">
      <text>
        <r>
          <rPr>
            <b/>
            <sz val="9"/>
            <rFont val="Tahoma"/>
            <family val="2"/>
          </rPr>
          <t>HỌC Ở AC</t>
        </r>
      </text>
    </comment>
    <comment ref="K31" authorId="0" shapeId="0" xr:uid="{00000000-0006-0000-0500-000013000000}">
      <text>
        <r>
          <rPr>
            <b/>
            <sz val="9"/>
            <rFont val="Tahoma"/>
            <family val="2"/>
          </rPr>
          <t>AC</t>
        </r>
      </text>
    </comment>
    <comment ref="E32" authorId="0" shapeId="0" xr:uid="{00000000-0006-0000-0500-000014000000}">
      <text>
        <r>
          <rPr>
            <b/>
            <sz val="9"/>
            <rFont val="Tahoma"/>
            <family val="2"/>
          </rPr>
          <t>Ấp bắc</t>
        </r>
      </text>
    </comment>
    <comment ref="J33" authorId="0" shapeId="0" xr:uid="{00000000-0006-0000-0500-000015000000}">
      <text>
        <r>
          <rPr>
            <b/>
            <sz val="9"/>
            <rFont val="Tahoma"/>
            <family val="2"/>
          </rPr>
          <t>HỌC Ở AB</t>
        </r>
      </text>
    </comment>
    <comment ref="I37" authorId="0" shapeId="0" xr:uid="{00000000-0006-0000-0500-000016000000}">
      <text>
        <r>
          <rPr>
            <b/>
            <sz val="9"/>
            <rFont val="Tahoma"/>
            <family val="2"/>
          </rPr>
          <t>P403-AB1</t>
        </r>
      </text>
    </comment>
    <comment ref="C39" authorId="0" shapeId="0" xr:uid="{00000000-0006-0000-0500-000017000000}">
      <text>
        <r>
          <rPr>
            <b/>
            <sz val="9"/>
            <rFont val="Tahoma"/>
            <family val="2"/>
          </rPr>
          <t>đổi lên tiết 1-2</t>
        </r>
      </text>
    </comment>
    <comment ref="D39" authorId="0" shapeId="0" xr:uid="{00000000-0006-0000-0500-000018000000}">
      <text>
        <r>
          <rPr>
            <b/>
            <sz val="9"/>
            <rFont val="Tahoma"/>
            <family val="2"/>
          </rPr>
          <t>TRỪ ST2</t>
        </r>
      </text>
    </comment>
    <comment ref="C44" authorId="0" shapeId="0" xr:uid="{00000000-0006-0000-0500-000019000000}">
      <text>
        <r>
          <rPr>
            <b/>
            <sz val="12"/>
            <rFont val="Tahoma"/>
            <family val="2"/>
          </rPr>
          <t>chỉ xép tiết 1-2</t>
        </r>
      </text>
    </comment>
    <comment ref="D44" authorId="0" shapeId="0" xr:uid="{00000000-0006-0000-0500-00001A000000}">
      <text>
        <r>
          <rPr>
            <b/>
            <sz val="9"/>
            <rFont val="Tahoma"/>
            <family val="2"/>
          </rPr>
          <t>Uyên</t>
        </r>
      </text>
    </comment>
    <comment ref="I44" authorId="0" shapeId="0" xr:uid="{00000000-0006-0000-0500-00001B000000}">
      <text>
        <r>
          <rPr>
            <b/>
            <sz val="9"/>
            <rFont val="Tahoma"/>
            <family val="2"/>
          </rPr>
          <t>AB</t>
        </r>
      </text>
    </comment>
    <comment ref="J44" authorId="0" shapeId="0" xr:uid="{00000000-0006-0000-0500-00001C000000}">
      <text>
        <r>
          <rPr>
            <b/>
            <sz val="9"/>
            <rFont val="Tahoma"/>
            <family val="2"/>
          </rPr>
          <t>Uyên</t>
        </r>
      </text>
    </comment>
    <comment ref="D45" authorId="0" shapeId="0" xr:uid="{00000000-0006-0000-0500-00001D000000}">
      <text>
        <r>
          <rPr>
            <b/>
            <sz val="9"/>
            <rFont val="Tahoma"/>
            <family val="2"/>
          </rPr>
          <t>Uyên</t>
        </r>
      </text>
    </comment>
    <comment ref="F46" authorId="0" shapeId="0" xr:uid="{00000000-0006-0000-0500-00001E000000}">
      <text>
        <r>
          <rPr>
            <b/>
            <sz val="9"/>
            <rFont val="Tahoma"/>
            <family val="2"/>
          </rPr>
          <t>Uyên</t>
        </r>
      </text>
    </comment>
    <comment ref="C47" authorId="0" shapeId="0" xr:uid="{00000000-0006-0000-0500-00001F000000}">
      <text>
        <r>
          <rPr>
            <b/>
            <sz val="9"/>
            <rFont val="Tahoma"/>
            <family val="2"/>
          </rPr>
          <t>AC- chỉ tiết 1-2</t>
        </r>
      </text>
    </comment>
    <comment ref="D47" authorId="0" shapeId="0" xr:uid="{00000000-0006-0000-0500-000020000000}">
      <text>
        <r>
          <rPr>
            <b/>
            <sz val="9"/>
            <rFont val="Tahoma"/>
            <family val="2"/>
          </rPr>
          <t>Uyên</t>
        </r>
      </text>
    </comment>
    <comment ref="H47" authorId="0" shapeId="0" xr:uid="{00000000-0006-0000-0500-000021000000}">
      <text>
        <r>
          <rPr>
            <b/>
            <sz val="9"/>
            <rFont val="Tahoma"/>
            <family val="2"/>
          </rPr>
          <t>Uyên</t>
        </r>
      </text>
    </comment>
    <comment ref="J47" authorId="0" shapeId="0" xr:uid="{00000000-0006-0000-0500-000022000000}">
      <text>
        <r>
          <rPr>
            <b/>
            <sz val="9"/>
            <rFont val="Tahoma"/>
            <family val="2"/>
          </rPr>
          <t>NHẬN TỪ THẦY NGUYÊN, Uyên</t>
        </r>
      </text>
    </comment>
    <comment ref="C48" authorId="0" shapeId="0" xr:uid="{00000000-0006-0000-0500-000023000000}">
      <text>
        <r>
          <rPr>
            <b/>
            <sz val="9"/>
            <rFont val="Tahoma"/>
            <family val="2"/>
          </rPr>
          <t>Nguyễn Thị Trang:</t>
        </r>
        <r>
          <rPr>
            <sz val="9"/>
            <rFont val="Tahoma"/>
            <family val="2"/>
          </rPr>
          <t xml:space="preserve">
TL10 - GXC18 dạy thay Uyên, bỏ lớp GXC18</t>
        </r>
      </text>
    </comment>
    <comment ref="I48" authorId="0" shapeId="0" xr:uid="{00000000-0006-0000-0500-000024000000}">
      <text>
        <r>
          <rPr>
            <sz val="9"/>
            <rFont val="Tahoma"/>
            <family val="2"/>
          </rPr>
          <t xml:space="preserve">
</t>
        </r>
        <r>
          <rPr>
            <b/>
            <sz val="9"/>
            <rFont val="Tahoma"/>
            <family val="2"/>
          </rPr>
          <t>TL32 - KS55- k có GV dạy</t>
        </r>
      </text>
    </comment>
    <comment ref="C49" authorId="0" shapeId="0" xr:uid="{00000000-0006-0000-0500-000025000000}">
      <text>
        <r>
          <rPr>
            <b/>
            <sz val="9"/>
            <rFont val="Tahoma"/>
            <family val="2"/>
          </rPr>
          <t>TL21 - 680 - Uyên</t>
        </r>
      </text>
    </comment>
    <comment ref="E49" authorId="0" shapeId="0" xr:uid="{00000000-0006-0000-0500-000026000000}">
      <text>
        <r>
          <rPr>
            <b/>
            <sz val="9"/>
            <rFont val="Tahoma"/>
            <family val="2"/>
          </rPr>
          <t>TL01 - E685 - Uyên</t>
        </r>
      </text>
    </comment>
    <comment ref="G49" authorId="0" shapeId="0" xr:uid="{00000000-0006-0000-0500-000027000000}">
      <text>
        <r>
          <rPr>
            <b/>
            <sz val="9"/>
            <rFont val="Tahoma"/>
            <family val="2"/>
          </rPr>
          <t xml:space="preserve">ÂU CƠ </t>
        </r>
      </text>
    </comment>
    <comment ref="D51" authorId="0" shapeId="0" xr:uid="{00000000-0006-0000-0500-000028000000}">
      <text>
        <r>
          <rPr>
            <b/>
            <sz val="9"/>
            <rFont val="Tahoma"/>
            <family val="2"/>
          </rPr>
          <t>Uyên</t>
        </r>
      </text>
    </comment>
    <comment ref="E51" authorId="0" shapeId="0" xr:uid="{00000000-0006-0000-0500-000029000000}">
      <text>
        <r>
          <rPr>
            <b/>
            <sz val="9"/>
            <rFont val="Tahoma"/>
            <family val="2"/>
          </rPr>
          <t>đổi lên tiết 1-2</t>
        </r>
      </text>
    </comment>
    <comment ref="F51" authorId="0" shapeId="0" xr:uid="{00000000-0006-0000-0500-00002A000000}">
      <text>
        <r>
          <rPr>
            <b/>
            <sz val="9"/>
            <rFont val="Tahoma"/>
            <family val="2"/>
          </rPr>
          <t>TRỪ ST2- Uyên</t>
        </r>
      </text>
    </comment>
    <comment ref="H51" authorId="0" shapeId="0" xr:uid="{00000000-0006-0000-0500-00002B000000}">
      <text>
        <r>
          <rPr>
            <b/>
            <sz val="9"/>
            <rFont val="Tahoma"/>
            <family val="2"/>
          </rPr>
          <t>Uyên</t>
        </r>
      </text>
    </comment>
    <comment ref="G52" authorId="0" shapeId="0" xr:uid="{00000000-0006-0000-0500-00002C000000}">
      <text>
        <r>
          <rPr>
            <b/>
            <sz val="9"/>
            <rFont val="Tahoma"/>
            <family val="2"/>
          </rPr>
          <t xml:space="preserve">ÂU CƠ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D5" authorId="0" shapeId="0" xr:uid="{00000000-0006-0000-0600-000001000000}">
      <text>
        <r>
          <rPr>
            <b/>
            <sz val="9"/>
            <rFont val="Tahoma"/>
            <family val="2"/>
          </rPr>
          <t>NHẬN TỪ THẦY NGUYÊN</t>
        </r>
      </text>
    </comment>
    <comment ref="E7" authorId="0" shapeId="0" xr:uid="{00000000-0006-0000-0600-000002000000}">
      <text>
        <r>
          <rPr>
            <b/>
            <sz val="9"/>
            <rFont val="Tahoma"/>
            <family val="2"/>
          </rPr>
          <t>P404 Ấp bắc</t>
        </r>
      </text>
    </comment>
    <comment ref="I7" authorId="0" shapeId="0" xr:uid="{00000000-0006-0000-0600-000003000000}">
      <text>
        <r>
          <rPr>
            <b/>
            <sz val="9"/>
            <rFont val="Tahoma"/>
            <family val="2"/>
          </rPr>
          <t>P402</t>
        </r>
      </text>
    </comment>
    <comment ref="K9" authorId="0" shapeId="0" xr:uid="{00000000-0006-0000-0600-000004000000}">
      <text>
        <r>
          <rPr>
            <b/>
            <sz val="9"/>
            <rFont val="Tahoma"/>
            <family val="2"/>
          </rPr>
          <t>AB</t>
        </r>
      </text>
    </comment>
    <comment ref="G11" authorId="0" shapeId="0" xr:uid="{00000000-0006-0000-0600-000005000000}">
      <text>
        <r>
          <rPr>
            <b/>
            <sz val="9"/>
            <rFont val="Tahoma"/>
            <family val="2"/>
          </rPr>
          <t>Âu Cơ</t>
        </r>
      </text>
    </comment>
    <comment ref="I11" authorId="0" shapeId="0" xr:uid="{00000000-0006-0000-0600-000006000000}">
      <text>
        <r>
          <rPr>
            <b/>
            <sz val="9"/>
            <rFont val="Tahoma"/>
            <family val="2"/>
          </rPr>
          <t>P.405-AC</t>
        </r>
      </text>
    </comment>
    <comment ref="J11" authorId="0" shapeId="0" xr:uid="{00000000-0006-0000-0600-000007000000}">
      <text>
        <r>
          <rPr>
            <b/>
            <sz val="9"/>
            <rFont val="Tahoma"/>
            <family val="2"/>
          </rPr>
          <t>HỌC Ở AC</t>
        </r>
      </text>
    </comment>
    <comment ref="K11" authorId="0" shapeId="0" xr:uid="{00000000-0006-0000-0600-000008000000}">
      <text>
        <r>
          <rPr>
            <b/>
            <sz val="9"/>
            <rFont val="Tahoma"/>
            <family val="2"/>
          </rPr>
          <t>P304-AC</t>
        </r>
      </text>
    </comment>
    <comment ref="G13" authorId="0" shapeId="0" xr:uid="{00000000-0006-0000-0600-000009000000}">
      <text>
        <r>
          <rPr>
            <b/>
            <sz val="9"/>
            <rFont val="Tahoma"/>
            <family val="2"/>
          </rPr>
          <t>302 AB1</t>
        </r>
      </text>
    </comment>
    <comment ref="H13" authorId="0" shapeId="0" xr:uid="{00000000-0006-0000-0600-00000A000000}">
      <text>
        <r>
          <rPr>
            <b/>
            <sz val="9"/>
            <rFont val="Tahoma"/>
            <family val="2"/>
          </rPr>
          <t>HỌC Ở AB</t>
        </r>
      </text>
    </comment>
    <comment ref="Q15" authorId="0" shapeId="0" xr:uid="{00000000-0006-0000-0600-00000B000000}">
      <text>
        <r>
          <rPr>
            <b/>
            <sz val="9"/>
            <rFont val="Tahoma"/>
            <family val="2"/>
          </rPr>
          <t>JP03TL_KS1A_01</t>
        </r>
      </text>
    </comment>
    <comment ref="W17" authorId="0" shapeId="0" xr:uid="{00000000-0006-0000-0600-00000C000000}">
      <text>
        <r>
          <rPr>
            <b/>
            <sz val="9"/>
            <rFont val="Tahoma"/>
            <family val="2"/>
          </rPr>
          <t>JP01TL_KS1A_01</t>
        </r>
      </text>
    </comment>
    <comment ref="C18" authorId="0" shapeId="0" xr:uid="{00000000-0006-0000-0600-00000D000000}">
      <text>
        <r>
          <rPr>
            <b/>
            <sz val="12"/>
            <rFont val="Tahoma"/>
            <family val="2"/>
          </rPr>
          <t>chỉ xép tiết 1-2</t>
        </r>
      </text>
    </comment>
    <comment ref="E18" authorId="0" shapeId="0" xr:uid="{00000000-0006-0000-0600-00000E000000}">
      <text>
        <r>
          <rPr>
            <b/>
            <sz val="9"/>
            <rFont val="Tahoma"/>
            <family val="2"/>
          </rPr>
          <t>T7 chuyển sang tiết 1-2</t>
        </r>
      </text>
    </comment>
    <comment ref="F18" authorId="0" shapeId="0" xr:uid="{00000000-0006-0000-0600-00000F000000}">
      <text>
        <r>
          <rPr>
            <b/>
            <sz val="9"/>
            <rFont val="Tahoma"/>
            <family val="2"/>
          </rPr>
          <t>NHẬN TỪ THẦY NGUYÊN</t>
        </r>
      </text>
    </comment>
    <comment ref="H21" authorId="0" shapeId="0" xr:uid="{00000000-0006-0000-0600-000010000000}">
      <text>
        <r>
          <rPr>
            <b/>
            <sz val="9"/>
            <rFont val="Tahoma"/>
            <family val="2"/>
          </rPr>
          <t>NHẬN LẠI TỪ THÀY NGUYÊN</t>
        </r>
      </text>
    </comment>
    <comment ref="N21" authorId="0" shapeId="0" xr:uid="{00000000-0006-0000-0600-000011000000}">
      <text>
        <r>
          <rPr>
            <b/>
            <sz val="9"/>
            <rFont val="Tahoma"/>
            <family val="2"/>
          </rPr>
          <t>NHẬN LẠI TỪ THÀY NGUYÊN</t>
        </r>
      </text>
    </comment>
    <comment ref="C22" authorId="0" shapeId="0" xr:uid="{00000000-0006-0000-0600-000012000000}">
      <text>
        <r>
          <rPr>
            <b/>
            <sz val="9"/>
            <rFont val="Tahoma"/>
            <family val="2"/>
          </rPr>
          <t>chỉ xếp thứ 4</t>
        </r>
      </text>
    </comment>
    <comment ref="C23" authorId="0" shapeId="0" xr:uid="{00000000-0006-0000-0600-000013000000}">
      <text>
        <r>
          <rPr>
            <b/>
            <sz val="9"/>
            <rFont val="Tahoma"/>
            <family val="2"/>
          </rPr>
          <t>405-AC- chỉ tiết 1-2</t>
        </r>
      </text>
    </comment>
    <comment ref="D23" authorId="0" shapeId="0" xr:uid="{00000000-0006-0000-0600-000014000000}">
      <text>
        <r>
          <rPr>
            <b/>
            <sz val="9"/>
            <rFont val="Tahoma"/>
            <family val="2"/>
          </rPr>
          <t>P405</t>
        </r>
      </text>
    </comment>
    <comment ref="G23" authorId="0" shapeId="0" xr:uid="{00000000-0006-0000-0600-000015000000}">
      <text>
        <r>
          <rPr>
            <b/>
            <sz val="9"/>
            <rFont val="Tahoma"/>
            <family val="2"/>
          </rPr>
          <t>AB</t>
        </r>
      </text>
    </comment>
    <comment ref="I24" authorId="0" shapeId="0" xr:uid="{00000000-0006-0000-0600-000016000000}">
      <text>
        <r>
          <rPr>
            <b/>
            <sz val="9"/>
            <rFont val="Tahoma"/>
            <family val="2"/>
          </rPr>
          <t>P505-AC</t>
        </r>
      </text>
    </comment>
    <comment ref="N25" authorId="0" shapeId="0" xr:uid="{00000000-0006-0000-0600-000017000000}">
      <text>
        <r>
          <rPr>
            <b/>
            <sz val="9"/>
            <rFont val="Tahoma"/>
            <family val="2"/>
          </rPr>
          <t>TRỪ T4&amp;5</t>
        </r>
      </text>
    </comment>
    <comment ref="M26" authorId="0" shapeId="0" xr:uid="{00000000-0006-0000-0600-000018000000}">
      <text>
        <r>
          <rPr>
            <b/>
            <sz val="9"/>
            <rFont val="Tahoma"/>
            <family val="2"/>
          </rPr>
          <t xml:space="preserve">ÂU CƠ </t>
        </r>
      </text>
    </comment>
    <comment ref="Q28" authorId="0" shapeId="0" xr:uid="{00000000-0006-0000-0600-000019000000}">
      <text>
        <r>
          <rPr>
            <b/>
            <sz val="9"/>
            <rFont val="Tahoma"/>
            <family val="2"/>
          </rPr>
          <t>JP03TL_KS1A_01</t>
        </r>
      </text>
    </comment>
    <comment ref="K31" authorId="0" shapeId="0" xr:uid="{00000000-0006-0000-0600-00001A000000}">
      <text>
        <r>
          <rPr>
            <b/>
            <sz val="9"/>
            <rFont val="Tahoma"/>
            <family val="2"/>
          </rPr>
          <t>P307-AB1</t>
        </r>
      </text>
    </comment>
    <comment ref="E32" authorId="0" shapeId="0" xr:uid="{00000000-0006-0000-0600-00001B000000}">
      <text>
        <r>
          <rPr>
            <b/>
            <sz val="9"/>
            <rFont val="Tahoma"/>
            <family val="2"/>
          </rPr>
          <t>Ấp bắc</t>
        </r>
      </text>
    </comment>
    <comment ref="W32" authorId="0" shapeId="0" xr:uid="{00000000-0006-0000-0600-00001C000000}">
      <text>
        <r>
          <rPr>
            <b/>
            <sz val="9"/>
            <rFont val="Tahoma"/>
            <family val="2"/>
          </rPr>
          <t>TL 05 - BD64+AG03 lap H hư k dạy</t>
        </r>
      </text>
    </comment>
    <comment ref="I33" authorId="0" shapeId="0" xr:uid="{00000000-0006-0000-0600-00001D000000}">
      <text>
        <r>
          <rPr>
            <b/>
            <sz val="9"/>
            <rFont val="Tahoma"/>
            <family val="2"/>
          </rPr>
          <t>P403-AB1</t>
        </r>
      </text>
    </comment>
    <comment ref="G35" authorId="0" shapeId="0" xr:uid="{00000000-0006-0000-0600-00001E000000}">
      <text>
        <r>
          <rPr>
            <b/>
            <sz val="9"/>
            <rFont val="Tahoma"/>
            <family val="2"/>
          </rPr>
          <t>P405 - Âu Cơ</t>
        </r>
      </text>
    </comment>
    <comment ref="J36" authorId="0" shapeId="0" xr:uid="{00000000-0006-0000-0600-00001F000000}">
      <text>
        <r>
          <rPr>
            <b/>
            <sz val="9"/>
            <rFont val="Tahoma"/>
            <family val="2"/>
          </rPr>
          <t>HỌC Ở AC</t>
        </r>
      </text>
    </comment>
    <comment ref="K36" authorId="0" shapeId="0" xr:uid="{00000000-0006-0000-0600-000020000000}">
      <text>
        <r>
          <rPr>
            <b/>
            <sz val="9"/>
            <rFont val="Tahoma"/>
            <family val="2"/>
          </rPr>
          <t>AC</t>
        </r>
      </text>
    </comment>
    <comment ref="I37" authorId="0" shapeId="0" xr:uid="{00000000-0006-0000-0600-000021000000}">
      <text>
        <r>
          <rPr>
            <b/>
            <sz val="9"/>
            <rFont val="Tahoma"/>
            <family val="2"/>
          </rPr>
          <t>P403-AB1</t>
        </r>
      </text>
    </comment>
    <comment ref="J39" authorId="0" shapeId="0" xr:uid="{00000000-0006-0000-0600-000022000000}">
      <text>
        <r>
          <rPr>
            <b/>
            <sz val="9"/>
            <rFont val="Tahoma"/>
            <family val="2"/>
          </rPr>
          <t>HỌC Ở AB</t>
        </r>
      </text>
    </comment>
    <comment ref="C44" authorId="0" shapeId="0" xr:uid="{00000000-0006-0000-0600-000023000000}">
      <text>
        <r>
          <rPr>
            <b/>
            <sz val="12"/>
            <rFont val="Tahoma"/>
            <family val="2"/>
          </rPr>
          <t>chỉ xép tiết 1-2</t>
        </r>
      </text>
    </comment>
    <comment ref="E46" authorId="0" shapeId="0" xr:uid="{00000000-0006-0000-0600-000024000000}">
      <text>
        <r>
          <rPr>
            <b/>
            <sz val="9"/>
            <rFont val="Tahoma"/>
            <family val="2"/>
          </rPr>
          <t>AB</t>
        </r>
      </text>
    </comment>
    <comment ref="K47" authorId="0" shapeId="0" xr:uid="{00000000-0006-0000-0600-000025000000}">
      <text>
        <r>
          <rPr>
            <b/>
            <sz val="9"/>
            <rFont val="Tahoma"/>
            <family val="2"/>
          </rPr>
          <t xml:space="preserve">ÂU CƠ </t>
        </r>
      </text>
    </comment>
    <comment ref="C48" authorId="0" shapeId="0" xr:uid="{00000000-0006-0000-0600-000026000000}">
      <text>
        <r>
          <rPr>
            <b/>
            <sz val="9"/>
            <rFont val="Tahoma"/>
            <family val="2"/>
          </rPr>
          <t>chỉ xếp thứ 4- P303</t>
        </r>
      </text>
    </comment>
    <comment ref="D49" authorId="0" shapeId="0" xr:uid="{00000000-0006-0000-0600-000027000000}">
      <text>
        <r>
          <rPr>
            <b/>
            <sz val="9"/>
            <rFont val="Tahoma"/>
            <family val="2"/>
          </rPr>
          <t>Sáng T2 &amp; T5</t>
        </r>
      </text>
    </comment>
    <comment ref="C50" authorId="0" shapeId="0" xr:uid="{00000000-0006-0000-0600-000028000000}">
      <text>
        <r>
          <rPr>
            <b/>
            <sz val="9"/>
            <rFont val="Tahoma"/>
            <family val="2"/>
          </rPr>
          <t>AC- chỉ tiết 1-2</t>
        </r>
      </text>
    </comment>
    <comment ref="I51" authorId="0" shapeId="0" xr:uid="{00000000-0006-0000-0600-000029000000}">
      <text>
        <r>
          <rPr>
            <b/>
            <sz val="9"/>
            <rFont val="Tahoma"/>
            <family val="2"/>
          </rPr>
          <t>AB</t>
        </r>
      </text>
    </comment>
    <comment ref="I52" authorId="0" shapeId="0" xr:uid="{00000000-0006-0000-0600-00002A000000}">
      <text>
        <r>
          <rPr>
            <b/>
            <sz val="9"/>
            <rFont val="Tahoma"/>
            <family val="2"/>
          </rPr>
          <t xml:space="preserve">ÂU CƠ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I5" authorId="0" shapeId="0" xr:uid="{00000000-0006-0000-0800-000001000000}">
      <text>
        <r>
          <rPr>
            <b/>
            <sz val="9"/>
            <rFont val="Tahoma"/>
            <family val="2"/>
          </rPr>
          <t>T3 ng nhật vào</t>
        </r>
      </text>
    </comment>
    <comment ref="Q15" authorId="0" shapeId="0" xr:uid="{00000000-0006-0000-0800-000002000000}">
      <text>
        <r>
          <rPr>
            <b/>
            <sz val="9"/>
            <rFont val="Tahoma"/>
            <family val="2"/>
          </rPr>
          <t>JP03TL_KS1A_01</t>
        </r>
      </text>
    </comment>
    <comment ref="W17" authorId="0" shapeId="0" xr:uid="{00000000-0006-0000-0800-000003000000}">
      <text>
        <r>
          <rPr>
            <b/>
            <sz val="9"/>
            <rFont val="Tahoma"/>
            <family val="2"/>
          </rPr>
          <t>JP01TL_KS1A_01</t>
        </r>
      </text>
    </comment>
    <comment ref="C18" authorId="0" shapeId="0" xr:uid="{00000000-0006-0000-0800-000004000000}">
      <text>
        <r>
          <rPr>
            <b/>
            <sz val="9"/>
            <rFont val="Tahoma"/>
            <family val="2"/>
          </rPr>
          <t>AB</t>
        </r>
      </text>
    </comment>
    <comment ref="I19" authorId="0" shapeId="0" xr:uid="{00000000-0006-0000-0800-000005000000}">
      <text>
        <r>
          <rPr>
            <b/>
            <sz val="9"/>
            <rFont val="Tahoma"/>
            <family val="2"/>
          </rPr>
          <t>AB</t>
        </r>
      </text>
    </comment>
    <comment ref="G20" authorId="0" shapeId="0" xr:uid="{00000000-0006-0000-0800-000006000000}">
      <text>
        <r>
          <rPr>
            <b/>
            <sz val="9"/>
            <rFont val="Tahoma"/>
            <family val="2"/>
          </rPr>
          <t>P505-AC</t>
        </r>
      </text>
    </comment>
    <comment ref="N21" authorId="0" shapeId="0" xr:uid="{00000000-0006-0000-0800-000007000000}">
      <text>
        <r>
          <rPr>
            <b/>
            <sz val="9"/>
            <rFont val="Tahoma"/>
            <family val="2"/>
          </rPr>
          <t>NHẬN LẠI TỪ THÀY NGUYÊN</t>
        </r>
      </text>
    </comment>
    <comment ref="C22" authorId="0" shapeId="0" xr:uid="{00000000-0006-0000-0800-000008000000}">
      <text>
        <r>
          <rPr>
            <b/>
            <sz val="9"/>
            <rFont val="Tahoma"/>
            <family val="2"/>
          </rPr>
          <t>chỉ xếp thứ 4</t>
        </r>
      </text>
    </comment>
    <comment ref="C23" authorId="0" shapeId="0" xr:uid="{00000000-0006-0000-0800-000009000000}">
      <text>
        <r>
          <rPr>
            <b/>
            <sz val="9"/>
            <rFont val="Tahoma"/>
            <family val="2"/>
          </rPr>
          <t>AC- chỉ tiết 1-2</t>
        </r>
      </text>
    </comment>
    <comment ref="N25" authorId="0" shapeId="0" xr:uid="{00000000-0006-0000-0800-00000A000000}">
      <text>
        <r>
          <rPr>
            <b/>
            <sz val="9"/>
            <rFont val="Tahoma"/>
            <family val="2"/>
          </rPr>
          <t>TRỪ T4&amp;5</t>
        </r>
      </text>
    </comment>
    <comment ref="C26" authorId="0" shapeId="0" xr:uid="{00000000-0006-0000-0800-00000B000000}">
      <text>
        <r>
          <rPr>
            <b/>
            <sz val="9"/>
            <rFont val="Tahoma"/>
            <family val="2"/>
          </rPr>
          <t>T7 chuyển sang tiết 1-2</t>
        </r>
      </text>
    </comment>
    <comment ref="D26" authorId="0" shapeId="0" xr:uid="{00000000-0006-0000-0800-00000C000000}">
      <text>
        <r>
          <rPr>
            <b/>
            <sz val="9"/>
            <rFont val="Tahoma"/>
            <family val="2"/>
          </rPr>
          <t>NHẬN TỪ THẦY NGUYÊN</t>
        </r>
      </text>
    </comment>
    <comment ref="E26" authorId="0" shapeId="0" xr:uid="{00000000-0006-0000-0800-00000D000000}">
      <text>
        <r>
          <rPr>
            <b/>
            <sz val="12"/>
            <rFont val="Tahoma"/>
            <family val="2"/>
          </rPr>
          <t>chỉ xép tiết 1-2</t>
        </r>
      </text>
    </comment>
    <comment ref="M26" authorId="0" shapeId="0" xr:uid="{00000000-0006-0000-0800-00000E000000}">
      <text>
        <r>
          <rPr>
            <b/>
            <sz val="9"/>
            <rFont val="Tahoma"/>
            <family val="2"/>
          </rPr>
          <t xml:space="preserve">ÂU CƠ </t>
        </r>
      </text>
    </comment>
    <comment ref="Q28" authorId="0" shapeId="0" xr:uid="{00000000-0006-0000-0800-00000F000000}">
      <text>
        <r>
          <rPr>
            <b/>
            <sz val="9"/>
            <rFont val="Tahoma"/>
            <family val="2"/>
          </rPr>
          <t>JP03TL_KS1A_01</t>
        </r>
      </text>
    </comment>
    <comment ref="K31" authorId="0" shapeId="0" xr:uid="{00000000-0006-0000-0800-000010000000}">
      <text>
        <r>
          <rPr>
            <b/>
            <sz val="9"/>
            <rFont val="Tahoma"/>
            <family val="2"/>
          </rPr>
          <t>P307-AB1</t>
        </r>
      </text>
    </comment>
    <comment ref="E33" authorId="0" shapeId="0" xr:uid="{00000000-0006-0000-0800-000011000000}">
      <text>
        <r>
          <rPr>
            <b/>
            <sz val="9"/>
            <rFont val="Tahoma"/>
            <family val="2"/>
          </rPr>
          <t>Ấp bắc</t>
        </r>
      </text>
    </comment>
    <comment ref="I33" authorId="0" shapeId="0" xr:uid="{00000000-0006-0000-0800-000012000000}">
      <text>
        <r>
          <rPr>
            <b/>
            <sz val="9"/>
            <rFont val="Tahoma"/>
            <family val="2"/>
          </rPr>
          <t>P403-AB1</t>
        </r>
      </text>
    </comment>
    <comment ref="J38" authorId="0" shapeId="0" xr:uid="{00000000-0006-0000-0800-000013000000}">
      <text>
        <r>
          <rPr>
            <b/>
            <sz val="9"/>
            <rFont val="Tahoma"/>
            <family val="2"/>
          </rPr>
          <t>HỌC Ở AC</t>
        </r>
      </text>
    </comment>
    <comment ref="K38" authorId="0" shapeId="0" xr:uid="{00000000-0006-0000-0800-000014000000}">
      <text>
        <r>
          <rPr>
            <b/>
            <sz val="9"/>
            <rFont val="Tahoma"/>
            <family val="2"/>
          </rPr>
          <t>AC</t>
        </r>
      </text>
    </comment>
    <comment ref="C44" authorId="0" shapeId="0" xr:uid="{00000000-0006-0000-0800-000015000000}">
      <text>
        <r>
          <rPr>
            <b/>
            <sz val="12"/>
            <rFont val="Tahoma"/>
            <family val="2"/>
          </rPr>
          <t>chỉ xép tiết 1-2</t>
        </r>
      </text>
    </comment>
    <comment ref="E46" authorId="0" shapeId="0" xr:uid="{00000000-0006-0000-0800-000016000000}">
      <text>
        <r>
          <rPr>
            <b/>
            <sz val="9"/>
            <rFont val="Tahoma"/>
            <family val="2"/>
          </rPr>
          <t>AB</t>
        </r>
      </text>
    </comment>
    <comment ref="C48" authorId="0" shapeId="0" xr:uid="{00000000-0006-0000-0800-000017000000}">
      <text>
        <r>
          <rPr>
            <b/>
            <sz val="9"/>
            <rFont val="Tahoma"/>
            <family val="2"/>
          </rPr>
          <t>chỉ xếp thứ 4</t>
        </r>
      </text>
    </comment>
    <comment ref="K48" authorId="0" shapeId="0" xr:uid="{00000000-0006-0000-0800-000018000000}">
      <text>
        <r>
          <rPr>
            <b/>
            <sz val="9"/>
            <rFont val="Tahoma"/>
            <family val="2"/>
          </rPr>
          <t>AC</t>
        </r>
      </text>
    </comment>
    <comment ref="D49" authorId="0" shapeId="0" xr:uid="{00000000-0006-0000-0800-000019000000}">
      <text>
        <r>
          <rPr>
            <b/>
            <sz val="9"/>
            <rFont val="Tahoma"/>
            <family val="2"/>
          </rPr>
          <t>Sáng T2 &amp; T5</t>
        </r>
      </text>
    </comment>
    <comment ref="C50" authorId="0" shapeId="0" xr:uid="{00000000-0006-0000-0800-00001A000000}">
      <text>
        <r>
          <rPr>
            <b/>
            <sz val="9"/>
            <rFont val="Tahoma"/>
            <family val="2"/>
          </rPr>
          <t>AC- chỉ tiết 1-2</t>
        </r>
      </text>
    </comment>
    <comment ref="I51" authorId="0" shapeId="0" xr:uid="{00000000-0006-0000-0800-00001B000000}">
      <text>
        <r>
          <rPr>
            <b/>
            <sz val="9"/>
            <rFont val="Tahoma"/>
            <family val="2"/>
          </rPr>
          <t>AB</t>
        </r>
      </text>
    </comment>
    <comment ref="I52" authorId="0" shapeId="0" xr:uid="{00000000-0006-0000-0800-00001C000000}">
      <text>
        <r>
          <rPr>
            <b/>
            <sz val="9"/>
            <rFont val="Tahoma"/>
            <family val="2"/>
          </rPr>
          <t xml:space="preserve">ÂU CƠ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G7" authorId="0" shapeId="0" xr:uid="{00000000-0006-0000-0900-000001000000}">
      <text>
        <r>
          <rPr>
            <b/>
            <sz val="9"/>
            <rFont val="Tahoma"/>
            <family val="2"/>
          </rPr>
          <t>T7 Trừ thứ 4 ra</t>
        </r>
      </text>
    </comment>
    <comment ref="I7" authorId="0" shapeId="0" xr:uid="{00000000-0006-0000-0900-000002000000}">
      <text>
        <r>
          <rPr>
            <b/>
            <sz val="9"/>
            <rFont val="Tahoma"/>
            <family val="2"/>
          </rPr>
          <t>T3 ng nhật vào</t>
        </r>
      </text>
    </comment>
    <comment ref="C9" authorId="0" shapeId="0" xr:uid="{00000000-0006-0000-0900-000003000000}">
      <text>
        <r>
          <rPr>
            <b/>
            <sz val="9"/>
            <rFont val="Tahoma"/>
            <family val="2"/>
          </rPr>
          <t>chỉ xếp thứ 4</t>
        </r>
      </text>
    </comment>
    <comment ref="K9" authorId="0" shapeId="0" xr:uid="{00000000-0006-0000-0900-000004000000}">
      <text>
        <r>
          <rPr>
            <b/>
            <sz val="9"/>
            <rFont val="Tahoma"/>
            <family val="2"/>
          </rPr>
          <t>Trừ thứ 4</t>
        </r>
      </text>
    </comment>
    <comment ref="Q15" authorId="0" shapeId="0" xr:uid="{00000000-0006-0000-0900-000005000000}">
      <text>
        <r>
          <rPr>
            <b/>
            <sz val="9"/>
            <rFont val="Tahoma"/>
            <family val="2"/>
          </rPr>
          <t>JP03TL_KS1A_01</t>
        </r>
      </text>
    </comment>
    <comment ref="W17" authorId="0" shapeId="0" xr:uid="{00000000-0006-0000-0900-000006000000}">
      <text>
        <r>
          <rPr>
            <b/>
            <sz val="9"/>
            <rFont val="Tahoma"/>
            <family val="2"/>
          </rPr>
          <t>JP01TL_KS1A_01</t>
        </r>
      </text>
    </comment>
    <comment ref="E20" authorId="0" shapeId="0" xr:uid="{490546D0-2493-485F-AFC4-479CFD5FC797}">
      <text>
        <r>
          <rPr>
            <b/>
            <sz val="9"/>
            <rFont val="Tahoma"/>
            <family val="2"/>
          </rPr>
          <t>AB</t>
        </r>
      </text>
    </comment>
    <comment ref="K20" authorId="0" shapeId="0" xr:uid="{00000000-0006-0000-0900-000007000000}">
      <text>
        <r>
          <rPr>
            <b/>
            <sz val="9"/>
            <rFont val="Tahoma"/>
            <family val="2"/>
          </rPr>
          <t>AC</t>
        </r>
      </text>
    </comment>
    <comment ref="N21" authorId="0" shapeId="0" xr:uid="{00000000-0006-0000-0900-000008000000}">
      <text>
        <r>
          <rPr>
            <b/>
            <sz val="9"/>
            <rFont val="Tahoma"/>
            <family val="2"/>
          </rPr>
          <t>NHẬN LẠI TỪ THÀY NGUYÊN</t>
        </r>
      </text>
    </comment>
    <comment ref="I22" authorId="0" shapeId="0" xr:uid="{00000000-0006-0000-0900-00000A000000}">
      <text>
        <r>
          <rPr>
            <b/>
            <sz val="9"/>
            <rFont val="Tahoma"/>
            <family val="2"/>
          </rPr>
          <t>AB</t>
        </r>
      </text>
    </comment>
    <comment ref="N25" authorId="0" shapeId="0" xr:uid="{00000000-0006-0000-0900-00000B000000}">
      <text>
        <r>
          <rPr>
            <b/>
            <sz val="9"/>
            <rFont val="Tahoma"/>
            <family val="2"/>
          </rPr>
          <t>TRỪ T4&amp;5</t>
        </r>
      </text>
    </comment>
    <comment ref="C26" authorId="0" shapeId="0" xr:uid="{00000000-0006-0000-0900-00000C000000}">
      <text>
        <r>
          <rPr>
            <b/>
            <sz val="12"/>
            <rFont val="Tahoma"/>
            <family val="2"/>
          </rPr>
          <t>chỉ xép tiết 1-2</t>
        </r>
      </text>
    </comment>
    <comment ref="Q28" authorId="0" shapeId="0" xr:uid="{00000000-0006-0000-0900-00000D000000}">
      <text>
        <r>
          <rPr>
            <b/>
            <sz val="9"/>
            <rFont val="Tahoma"/>
            <family val="2"/>
          </rPr>
          <t>JP03TL_KS1A_01</t>
        </r>
      </text>
    </comment>
    <comment ref="C31" authorId="0" shapeId="0" xr:uid="{00000000-0006-0000-0900-00000E000000}">
      <text>
        <r>
          <rPr>
            <b/>
            <sz val="9"/>
            <rFont val="Tahoma"/>
            <family val="2"/>
          </rPr>
          <t>AC- chỉ tiết 1-2</t>
        </r>
      </text>
    </comment>
    <comment ref="I33" authorId="0" shapeId="0" xr:uid="{00000000-0006-0000-0900-00000F000000}">
      <text>
        <r>
          <rPr>
            <b/>
            <sz val="9"/>
            <rFont val="Tahoma"/>
            <family val="2"/>
          </rPr>
          <t>P505-AC</t>
        </r>
      </text>
    </comment>
    <comment ref="C38" authorId="0" shapeId="0" xr:uid="{00000000-0006-0000-0900-000010000000}">
      <text>
        <r>
          <rPr>
            <b/>
            <sz val="9"/>
            <rFont val="Tahoma"/>
            <family val="2"/>
          </rPr>
          <t>KNN81A</t>
        </r>
      </text>
    </comment>
    <comment ref="G38" authorId="0" shapeId="0" xr:uid="{00000000-0006-0000-0900-000011000000}">
      <text>
        <r>
          <rPr>
            <b/>
            <sz val="9"/>
            <rFont val="Tahoma"/>
            <family val="2"/>
          </rPr>
          <t>KNN81B1</t>
        </r>
      </text>
    </comment>
    <comment ref="E46" authorId="0" shapeId="0" xr:uid="{00000000-0006-0000-0900-000012000000}">
      <text>
        <r>
          <rPr>
            <b/>
            <sz val="9"/>
            <rFont val="Tahoma"/>
            <family val="2"/>
          </rPr>
          <t>AB</t>
        </r>
      </text>
    </comment>
    <comment ref="K46" authorId="0" shapeId="0" xr:uid="{00000000-0006-0000-0900-000013000000}">
      <text>
        <r>
          <rPr>
            <b/>
            <sz val="9"/>
            <rFont val="Tahoma"/>
            <family val="2"/>
          </rPr>
          <t>AC</t>
        </r>
      </text>
    </comment>
    <comment ref="I50" authorId="0" shapeId="0" xr:uid="{00000000-0006-0000-0900-000014000000}">
      <text>
        <r>
          <rPr>
            <b/>
            <sz val="9"/>
            <rFont val="Tahoma"/>
            <family val="2"/>
          </rPr>
          <t>AC</t>
        </r>
      </text>
    </comment>
  </commentList>
</comments>
</file>

<file path=xl/sharedStrings.xml><?xml version="1.0" encoding="utf-8"?>
<sst xmlns="http://schemas.openxmlformats.org/spreadsheetml/2006/main" count="4118" uniqueCount="593">
  <si>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27/12/2025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12.2025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</si>
  <si>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r>
      <rPr>
        <b/>
        <sz val="24"/>
        <color theme="1"/>
        <rFont val="Verdana"/>
        <family val="2"/>
      </rPr>
      <t>CƠ SỞ ẤP BẮC (LẦU 08-SÂN THƯỢNG) - ÂU CƠ (LẦU 7-P.702) - ĐÀO TẠO LỚP CHÍNH</t>
    </r>
    <r>
      <rPr>
        <b/>
        <sz val="20"/>
        <color theme="1"/>
        <rFont val="Verdana"/>
        <family val="2"/>
      </rPr>
      <t xml:space="preserve">
</t>
    </r>
    <r>
      <rPr>
        <sz val="20"/>
        <color theme="1"/>
        <rFont val="Verdana"/>
        <family val="2"/>
      </rPr>
      <t>Đ/c: 40/12 Ấp Bắc &amp; 620 Âu Cơ - HCM</t>
    </r>
  </si>
  <si>
    <t xml:space="preserve">  ĐÀO TẠO TRUNG TÂM LIÊN KẾT
</t>
  </si>
  <si>
    <t>NGÀY</t>
  </si>
  <si>
    <r>
      <rPr>
        <b/>
        <sz val="16"/>
        <color theme="1"/>
        <rFont val="Tahoma"/>
        <family val="2"/>
      </rPr>
      <t xml:space="preserve"> 1 - 2</t>
    </r>
    <r>
      <rPr>
        <b/>
        <sz val="15"/>
        <rFont val="Tahoma"/>
        <family val="2"/>
      </rPr>
      <t>(08h-09h30)</t>
    </r>
  </si>
  <si>
    <t>GV</t>
  </si>
  <si>
    <r>
      <rPr>
        <b/>
        <sz val="16"/>
        <color theme="1"/>
        <rFont val="Tahoma"/>
        <family val="2"/>
      </rPr>
      <t xml:space="preserve"> 3 - 4</t>
    </r>
    <r>
      <rPr>
        <b/>
        <sz val="15"/>
        <rFont val="Tahoma"/>
        <family val="2"/>
      </rPr>
      <t>(10h-11h30)</t>
    </r>
  </si>
  <si>
    <r>
      <rPr>
        <b/>
        <sz val="16"/>
        <color theme="1"/>
        <rFont val="Tahoma"/>
        <family val="2"/>
      </rPr>
      <t xml:space="preserve"> 5 - 6</t>
    </r>
    <r>
      <rPr>
        <b/>
        <sz val="15"/>
        <rFont val="Tahoma"/>
        <family val="2"/>
      </rPr>
      <t>(13h15-14h45)</t>
    </r>
  </si>
  <si>
    <r>
      <rPr>
        <b/>
        <sz val="16"/>
        <color theme="1"/>
        <rFont val="Tahoma"/>
        <family val="2"/>
      </rPr>
      <t xml:space="preserve"> 7 - 8</t>
    </r>
    <r>
      <rPr>
        <b/>
        <sz val="15"/>
        <rFont val="Tahoma"/>
        <family val="2"/>
      </rPr>
      <t>(15h15-16h45)</t>
    </r>
  </si>
  <si>
    <r>
      <rPr>
        <b/>
        <sz val="16"/>
        <color theme="1"/>
        <rFont val="Tahoma"/>
        <family val="2"/>
      </rPr>
      <t xml:space="preserve"> 9 - 10 </t>
    </r>
    <r>
      <rPr>
        <b/>
        <sz val="15"/>
        <rFont val="Tahoma"/>
        <family val="2"/>
      </rPr>
      <t>(17h30 - 19h)</t>
    </r>
  </si>
  <si>
    <r>
      <rPr>
        <b/>
        <sz val="16"/>
        <color theme="1"/>
        <rFont val="Tahoma"/>
        <family val="2"/>
      </rPr>
      <t xml:space="preserve"> 11 - 12</t>
    </r>
    <r>
      <rPr>
        <b/>
        <sz val="15"/>
        <rFont val="Tahoma"/>
        <family val="2"/>
      </rPr>
      <t>(19h30 - 21h)</t>
    </r>
  </si>
  <si>
    <r>
      <rPr>
        <b/>
        <sz val="16"/>
        <color theme="1"/>
        <rFont val="Tahoma"/>
        <family val="2"/>
      </rPr>
      <t xml:space="preserve"> 1 - 2 </t>
    </r>
    <r>
      <rPr>
        <b/>
        <sz val="15"/>
        <rFont val="Tahoma"/>
        <family val="2"/>
      </rPr>
      <t>(08h-09h30)</t>
    </r>
  </si>
  <si>
    <r>
      <rPr>
        <b/>
        <sz val="16"/>
        <color theme="1"/>
        <rFont val="Tahoma"/>
        <family val="2"/>
      </rPr>
      <t xml:space="preserve"> 3 - 4</t>
    </r>
    <r>
      <rPr>
        <b/>
        <sz val="16"/>
        <rFont val="Tahoma"/>
        <family val="2"/>
      </rPr>
      <t xml:space="preserve"> </t>
    </r>
    <r>
      <rPr>
        <b/>
        <sz val="15"/>
        <rFont val="Tahoma"/>
        <family val="2"/>
      </rPr>
      <t>(10h-11h30)</t>
    </r>
  </si>
  <si>
    <r>
      <rPr>
        <b/>
        <sz val="16"/>
        <color theme="1"/>
        <rFont val="Tahoma"/>
        <family val="2"/>
      </rPr>
      <t xml:space="preserve"> 5 - 6 </t>
    </r>
    <r>
      <rPr>
        <b/>
        <sz val="15"/>
        <rFont val="Tahoma"/>
        <family val="2"/>
      </rPr>
      <t>(13h15-14h45)</t>
    </r>
  </si>
  <si>
    <r>
      <rPr>
        <b/>
        <sz val="16"/>
        <color theme="1"/>
        <rFont val="Tahoma"/>
        <family val="2"/>
      </rPr>
      <t xml:space="preserve"> 7 - 8</t>
    </r>
    <r>
      <rPr>
        <b/>
        <sz val="15"/>
        <color theme="9" tint="0.39994506668294322"/>
        <rFont val="Tahoma"/>
        <family val="2"/>
      </rPr>
      <t xml:space="preserve"> </t>
    </r>
    <r>
      <rPr>
        <b/>
        <sz val="15"/>
        <rFont val="Tahoma"/>
        <family val="2"/>
      </rPr>
      <t>(15h15-16h45)</t>
    </r>
  </si>
  <si>
    <t>THỨ 2</t>
  </si>
  <si>
    <t>08/12</t>
  </si>
  <si>
    <t>TL08 - LHS26</t>
  </si>
  <si>
    <t>Uyên</t>
  </si>
  <si>
    <t>TL17 - E664</t>
  </si>
  <si>
    <t>Nguyên</t>
  </si>
  <si>
    <t>TL01 - HR8</t>
  </si>
  <si>
    <t>TL 21 - DNA106
OFF</t>
  </si>
  <si>
    <t>Trang</t>
  </si>
  <si>
    <t>TL 28 - DNa107 
OFF</t>
  </si>
  <si>
    <t>THỨ 3</t>
  </si>
  <si>
    <t>09/12</t>
  </si>
  <si>
    <t>TL25 - E670
ÂU CƠ</t>
  </si>
  <si>
    <t>TL13 - E667
ÂU CƠ</t>
  </si>
  <si>
    <t>TL20 - GY1</t>
  </si>
  <si>
    <t>TL40-DNA109 
NEW</t>
  </si>
  <si>
    <t>TL04 - E677 
NEW</t>
  </si>
  <si>
    <t>TL27- KS50 
ÂU CƠ</t>
  </si>
  <si>
    <t>TL 30-TV43</t>
  </si>
  <si>
    <t>Hiếu</t>
  </si>
  <si>
    <t>KTN ĐÀ NẴNG</t>
  </si>
  <si>
    <t>TL35 - TV45</t>
  </si>
  <si>
    <t>THỨ 4</t>
  </si>
  <si>
    <t>10/12</t>
  </si>
  <si>
    <t>TL42 - E674
ÂU CƠ</t>
  </si>
  <si>
    <t>KTN69B
LẦU 8 - AB1</t>
  </si>
  <si>
    <t>TL37 - DNa108
OFF</t>
  </si>
  <si>
    <t>KTN69A
LẦU 8 - AB1</t>
  </si>
  <si>
    <t>TL 34 - E671</t>
  </si>
  <si>
    <t>Hoàng</t>
  </si>
  <si>
    <t>THỨ 5</t>
  </si>
  <si>
    <t>11/12</t>
  </si>
  <si>
    <t>TL44 - E676 
ÂU CƠ</t>
  </si>
  <si>
    <t>TL03 - E658</t>
  </si>
  <si>
    <t>TL41 - LHS27
NEW</t>
  </si>
  <si>
    <t>TL38 - KS59</t>
  </si>
  <si>
    <t>TL34 -DN109+BV50+K1-PC50(LA)</t>
  </si>
  <si>
    <t>THỨ 6</t>
  </si>
  <si>
    <t>12/12</t>
  </si>
  <si>
    <t>TL09 - 661 
ÂU CƠ</t>
  </si>
  <si>
    <t>TL14 - E668 
ÂU CƠ</t>
  </si>
  <si>
    <t xml:space="preserve">TL28- KS57 </t>
  </si>
  <si>
    <t>TL24 - KS51
ÂU CƠ</t>
  </si>
  <si>
    <t>TL02 - KS54
ÂU CƠ</t>
  </si>
  <si>
    <t xml:space="preserve">TL40-DNA109 </t>
  </si>
  <si>
    <t>THỨ 7</t>
  </si>
  <si>
    <t>13/12</t>
  </si>
  <si>
    <t>CHỦ NHẬT</t>
  </si>
  <si>
    <t>09/02</t>
  </si>
  <si>
    <t>15/12</t>
  </si>
  <si>
    <t>TL31 - E660</t>
  </si>
  <si>
    <t>TL40 - E669</t>
  </si>
  <si>
    <t>TL39 - E662</t>
  </si>
  <si>
    <t>16/12</t>
  </si>
  <si>
    <t>TL43 - E675
ÂU CƠ</t>
  </si>
  <si>
    <t>TL10 - LHS24+ LHS25</t>
  </si>
  <si>
    <t>TL5 - TK20</t>
  </si>
  <si>
    <t>TL32 - KS55</t>
  </si>
  <si>
    <t>TL33 - E666</t>
  </si>
  <si>
    <t>TL32 -K1-PC49 +K1-PC16+K1-PC17+K1-PC6</t>
  </si>
  <si>
    <t>TL39 - K1-PC51(BD)+TV46
NEW</t>
  </si>
  <si>
    <t>17/12</t>
  </si>
  <si>
    <t>TL23 - GXC16</t>
  </si>
  <si>
    <t>KTN68B1
P702 - ÂU CƠ</t>
  </si>
  <si>
    <t>KTN68B2
P702 - ÂU CƠ</t>
  </si>
  <si>
    <t>TL29 - GXC17
ÂU CƠ</t>
  </si>
  <si>
    <t>TL35 -E672</t>
  </si>
  <si>
    <t>TL27- KS60 
NEW</t>
  </si>
  <si>
    <t>TL38 - ST19
NEW - OFF</t>
  </si>
  <si>
    <t>18/12</t>
  </si>
  <si>
    <t>TL37 - KS56
ÂU CƠ</t>
  </si>
  <si>
    <t>TL16 - KS58 
ÂU CƠ</t>
  </si>
  <si>
    <t>TL36 - E673
ÂU CƠ</t>
  </si>
  <si>
    <t>TL15 - NH3</t>
  </si>
  <si>
    <t>TL07 - E663</t>
  </si>
  <si>
    <t>TL30 - E665</t>
  </si>
  <si>
    <t xml:space="preserve">TL33 - DN108 </t>
  </si>
  <si>
    <t>19/12</t>
  </si>
  <si>
    <t>KTN68A1
P702 - ÂU CƠ</t>
  </si>
  <si>
    <t>KTN68A2
LẦU 8 - AB1</t>
  </si>
  <si>
    <t>TL18 - E679 
NEW</t>
  </si>
  <si>
    <t>TL19 - KS52</t>
  </si>
  <si>
    <t>TL11 - 678 
NEW</t>
  </si>
  <si>
    <t>20/12</t>
  </si>
  <si>
    <t>TEST ĐẦU VÀO
TTLK</t>
  </si>
  <si>
    <t>16/02</t>
  </si>
  <si>
    <t xml:space="preserve"> 7 - 8 (15h15-16h45) </t>
  </si>
  <si>
    <t>22/12</t>
  </si>
  <si>
    <t>23/12</t>
  </si>
  <si>
    <t>TL41 - LHS27</t>
  </si>
  <si>
    <t>24/12</t>
  </si>
  <si>
    <t xml:space="preserve">TL04 - E677 </t>
  </si>
  <si>
    <t>KTN 69B
LẦU 8 - AB1</t>
  </si>
  <si>
    <t>TL38 - ST19
OFF</t>
  </si>
  <si>
    <t>25/12</t>
  </si>
  <si>
    <t xml:space="preserve">TL15 - NH3 </t>
  </si>
  <si>
    <t>26/12</t>
  </si>
  <si>
    <t>27/12</t>
  </si>
  <si>
    <t xml:space="preserve"> </t>
  </si>
  <si>
    <t>29/12</t>
  </si>
  <si>
    <t>TL39 - K1-PC51+TV46</t>
  </si>
  <si>
    <t>30/12</t>
  </si>
  <si>
    <t>TL18 - E679 
ÂU CƠ</t>
  </si>
  <si>
    <t>TL27- KS60 
ÂU CƠ</t>
  </si>
  <si>
    <t>TL11 - 678 
ÂU CƠ</t>
  </si>
  <si>
    <t>31/12</t>
  </si>
  <si>
    <t xml:space="preserve">TL 28 - DNa107 </t>
  </si>
  <si>
    <t>01/01</t>
  </si>
  <si>
    <t>NGHỈ TẾT DL</t>
  </si>
  <si>
    <t>02/01</t>
  </si>
  <si>
    <t>03/01</t>
  </si>
  <si>
    <t xml:space="preserve"> 02/03</t>
  </si>
  <si>
    <t>TUẦN 1</t>
  </si>
  <si>
    <t>TỐI</t>
  </si>
  <si>
    <t>TỔNG</t>
  </si>
  <si>
    <t>THÁNG</t>
  </si>
  <si>
    <t>TRANG</t>
  </si>
  <si>
    <t>UYÊN</t>
  </si>
  <si>
    <t>NGUYÊN</t>
  </si>
  <si>
    <t>HOÀNG</t>
  </si>
  <si>
    <t>HIẾU</t>
  </si>
  <si>
    <t>TUẦN 2</t>
  </si>
  <si>
    <t>.</t>
  </si>
  <si>
    <t>NHU</t>
  </si>
  <si>
    <t>TUẦN 3</t>
  </si>
  <si>
    <t>TUẦN 4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</si>
  <si>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19/01/2025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01.2026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P.208 – 40/16 (ẤP BẮC2)</t>
    </r>
  </si>
  <si>
    <t>05/01</t>
  </si>
  <si>
    <t xml:space="preserve">KTN 70B1,2 - P201-24AB
NEW </t>
  </si>
  <si>
    <t xml:space="preserve">KTN 70A1,2 - P201-24AB
NEW </t>
  </si>
  <si>
    <t>06/01</t>
  </si>
  <si>
    <t xml:space="preserve">KTN 71B1,2 - P301-ÂU CƠ
NEW </t>
  </si>
  <si>
    <t>07/01</t>
  </si>
  <si>
    <t>08/01</t>
  </si>
  <si>
    <t>TL40-DNA109 
OFF</t>
  </si>
  <si>
    <t>09/01</t>
  </si>
  <si>
    <t>10/01</t>
  </si>
  <si>
    <t>12/01</t>
  </si>
  <si>
    <t xml:space="preserve">KTN 71A1,2 - P301-ÂU CƠ
NEW </t>
  </si>
  <si>
    <t>13/01</t>
  </si>
  <si>
    <t>TL39 - K1-PC51(BD)+TV46</t>
  </si>
  <si>
    <t>14/01</t>
  </si>
  <si>
    <t>TL-22 - E681
NEW</t>
  </si>
  <si>
    <t>TL27- KS60 + KS61
ÂU CƠ</t>
  </si>
  <si>
    <t>15/01</t>
  </si>
  <si>
    <t>TL37 - KS56+TCVĐ
ÂU CƠ</t>
  </si>
  <si>
    <t>TL21 - 680
NEW</t>
  </si>
  <si>
    <t>16/01</t>
  </si>
  <si>
    <t>TL45- E682
NEW</t>
  </si>
  <si>
    <t>TL12 - HR9
NEW</t>
  </si>
  <si>
    <t>17/01</t>
  </si>
  <si>
    <t>19/01</t>
  </si>
  <si>
    <t>KTN 70A1
LẦU 8 - AB1</t>
  </si>
  <si>
    <t>KTN 70B1 
LẦU 8 - AB1</t>
  </si>
  <si>
    <t>KTN 70B2
LẦU 8 - AB1</t>
  </si>
  <si>
    <t>KTN 71A1
 P.702-ÂU CƠ</t>
  </si>
  <si>
    <t>20/01</t>
  </si>
  <si>
    <t>KTN 71B1
 P.702-ÂU CƠ</t>
  </si>
  <si>
    <t>KTN 71B2
 P.702-ÂU CƠ</t>
  </si>
  <si>
    <t>21/01</t>
  </si>
  <si>
    <t>22/01</t>
  </si>
  <si>
    <t>KTN 70A2
LẦU 8 - AB1</t>
  </si>
  <si>
    <t>KTN 71A2
 P.702-ÂU CƠ</t>
  </si>
  <si>
    <t>23/01</t>
  </si>
  <si>
    <t>24/01</t>
  </si>
  <si>
    <t>26/01</t>
  </si>
  <si>
    <t>TL21 - 680
ÂU CƠ</t>
  </si>
  <si>
    <t>TL12 - HR9</t>
  </si>
  <si>
    <t>27/01</t>
  </si>
  <si>
    <t>TL22 - 681
ÂU CƠ</t>
  </si>
  <si>
    <t xml:space="preserve">KTN  73A1,2 -  P201-24AB
NEW </t>
  </si>
  <si>
    <t>28/01</t>
  </si>
  <si>
    <t xml:space="preserve">KTN 72B - P301-ÂU CƠ
NEW </t>
  </si>
  <si>
    <t>29/01</t>
  </si>
  <si>
    <t>TL45- E682</t>
  </si>
  <si>
    <t>TL27-  KS61
ÂU CƠ</t>
  </si>
  <si>
    <t>30/01</t>
  </si>
  <si>
    <t xml:space="preserve">KTN 72A - P301-ÂU CƠ
NEW </t>
  </si>
  <si>
    <t xml:space="preserve">KTN  73B1,2 -  P201-24AB
NEW </t>
  </si>
  <si>
    <t>31/01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</si>
  <si>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02/02/2026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01.2026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P.208 – 40/16 (ẤP BẮC2)</t>
    </r>
  </si>
  <si>
    <t>02/02</t>
  </si>
  <si>
    <t>03/02</t>
  </si>
  <si>
    <t>04/02</t>
  </si>
  <si>
    <t>05/02</t>
  </si>
  <si>
    <t>06/02</t>
  </si>
  <si>
    <t>07/02</t>
  </si>
  <si>
    <t>10/02</t>
  </si>
  <si>
    <t>KTN  73A1
LẦU 8 - AB1</t>
  </si>
  <si>
    <t>TL 02- TV47
NEW</t>
  </si>
  <si>
    <t>11/02</t>
  </si>
  <si>
    <t>KTN 72B 
 P702-ÂU CƠ</t>
  </si>
  <si>
    <t>TL-22 - 681
ÂU CƠ</t>
  </si>
  <si>
    <t>12/02</t>
  </si>
  <si>
    <t>TL27 - KS61
ÂU CƠ</t>
  </si>
  <si>
    <t xml:space="preserve"> TL01  DNa110 - DNa109
NEW - ONL</t>
  </si>
  <si>
    <t>13/02</t>
  </si>
  <si>
    <t>14/02</t>
  </si>
  <si>
    <t>NGHỈ TẾT AL</t>
  </si>
  <si>
    <t>17/02</t>
  </si>
  <si>
    <t>18/02</t>
  </si>
  <si>
    <t>19/02</t>
  </si>
  <si>
    <t>20/02</t>
  </si>
  <si>
    <t>21/02</t>
  </si>
  <si>
    <t>23/02</t>
  </si>
  <si>
    <t>24/02</t>
  </si>
  <si>
    <t>25/02</t>
  </si>
  <si>
    <t>TL03 AG-K1-PC07-BV52
NEW</t>
  </si>
  <si>
    <t>26/02</t>
  </si>
  <si>
    <t>TL27- KS61
ÂU CƠ</t>
  </si>
  <si>
    <t xml:space="preserve"> TL01  DNa110 - DNa109
OFF</t>
  </si>
  <si>
    <t>27/02</t>
  </si>
  <si>
    <t>KTN  73A2
LẦU 8 - AB1</t>
  </si>
  <si>
    <t>KTN  73 B1
LẦU 8 - AB1</t>
  </si>
  <si>
    <t>KTN  73 B2
LẦU 8 - AB1</t>
  </si>
  <si>
    <t>KTN 72A 
 P702-ÂU CƠ</t>
  </si>
  <si>
    <t>TL 02- TV47</t>
  </si>
  <si>
    <t>28/02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</si>
  <si>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10/03/2026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03.2026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P.208 – 40/16 (ẤP BẮC2)</t>
    </r>
  </si>
  <si>
    <t>02/03</t>
  </si>
  <si>
    <t>TL41 - LHS27+ LHS26</t>
  </si>
  <si>
    <t>03/03</t>
  </si>
  <si>
    <t>TL04 - E677 + TCVĐ</t>
  </si>
  <si>
    <t>04/03</t>
  </si>
  <si>
    <t>TL29 - GXC17+TCVĐ
ÂU CƠ</t>
  </si>
  <si>
    <t>05/03</t>
  </si>
  <si>
    <t>06/03</t>
  </si>
  <si>
    <t>TL42 - E674
505 - ÂU CƠ</t>
  </si>
  <si>
    <t>07/03</t>
  </si>
  <si>
    <t>09/03</t>
  </si>
  <si>
    <t>10/03</t>
  </si>
  <si>
    <t>TL04- BT35
NEW</t>
  </si>
  <si>
    <t>11/03</t>
  </si>
  <si>
    <t>12/03</t>
  </si>
  <si>
    <t>TL03 AG-K1-PC07-BV52</t>
  </si>
  <si>
    <t>13/03</t>
  </si>
  <si>
    <t>14/03</t>
  </si>
  <si>
    <t>16/03</t>
  </si>
  <si>
    <t xml:space="preserve">KTN  74A -  P201-24AB
NEW </t>
  </si>
  <si>
    <t xml:space="preserve">KTN  74B -  P201-24AB
NEW </t>
  </si>
  <si>
    <t>TL08 - 683 &amp; TL09 - 684
NEW</t>
  </si>
  <si>
    <t>17/03</t>
  </si>
  <si>
    <t>18/03</t>
  </si>
  <si>
    <t>19/03</t>
  </si>
  <si>
    <t xml:space="preserve">KTN 75A - P301-ÂU CƠ
NEW </t>
  </si>
  <si>
    <t xml:space="preserve">KTN 75B - P301-ÂU CƠ
NEW </t>
  </si>
  <si>
    <t>TL 06- NH4
NEW</t>
  </si>
  <si>
    <t>20/03</t>
  </si>
  <si>
    <t>TL26 - TK21
NEW</t>
  </si>
  <si>
    <t>21/03</t>
  </si>
  <si>
    <t>23/03</t>
  </si>
  <si>
    <t>24/03</t>
  </si>
  <si>
    <t>TL11 - 678 
P402 - ÂU CƠ</t>
  </si>
  <si>
    <t>TL04- BT35</t>
  </si>
  <si>
    <t>25/03</t>
  </si>
  <si>
    <t>TL18 - E679 
P405 - ÂU CƠ</t>
  </si>
  <si>
    <t>TL08 - 683 &amp; TL09 - 684</t>
  </si>
  <si>
    <t>26/03</t>
  </si>
  <si>
    <t>27/03</t>
  </si>
  <si>
    <t>28/03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</si>
  <si>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11/04/2026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04.2026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P.208 – 40/16 (ẤP BẮC2)</t>
    </r>
  </si>
  <si>
    <t>30/03</t>
  </si>
  <si>
    <t>KTN  74A 
LẦU 8 - AB1</t>
  </si>
  <si>
    <t>KTN  74B 
LẦU 8 - AB1</t>
  </si>
  <si>
    <t>TL08 - 683</t>
  </si>
  <si>
    <t>31/03</t>
  </si>
  <si>
    <t>TL43 - E675 + TCVĐ
ÂU CƠ</t>
  </si>
  <si>
    <t>TL44 - E676 +TCVĐ
ÂU CƠ</t>
  </si>
  <si>
    <t>TL09 - 684</t>
  </si>
  <si>
    <t>TL 05 - BD64
NEW</t>
  </si>
  <si>
    <t>01/04</t>
  </si>
  <si>
    <t>02/04</t>
  </si>
  <si>
    <t>KTN 75A 
702-ÂU CƠ</t>
  </si>
  <si>
    <t>KTN 75B - 
702 - ÂU CƠ</t>
  </si>
  <si>
    <t>TL 06- NH4</t>
  </si>
  <si>
    <t>TL02 - DNa111
ONL - NEW</t>
  </si>
  <si>
    <t>TL03 - DNa112
ONL - NEW</t>
  </si>
  <si>
    <t>03/04</t>
  </si>
  <si>
    <t>TL42 - E674+TCVĐ
ÂU CƠ</t>
  </si>
  <si>
    <t>TL26 - TK21</t>
  </si>
  <si>
    <t>04/04</t>
  </si>
  <si>
    <t>06/04</t>
  </si>
  <si>
    <t>07/04</t>
  </si>
  <si>
    <t>TL01 - E685
NEW</t>
  </si>
  <si>
    <t>08/04</t>
  </si>
  <si>
    <t>TL07 - E686
NEW</t>
  </si>
  <si>
    <t>09/04</t>
  </si>
  <si>
    <t>TL11 - 678 + TCVĐ
ÂU CƠ</t>
  </si>
  <si>
    <t>TL 06 -NP1-ST17 
OFF - NEW</t>
  </si>
  <si>
    <t>10/04</t>
  </si>
  <si>
    <t>TL10 - GXC18
NEW - ÂU CƠ</t>
  </si>
  <si>
    <t>11/04</t>
  </si>
  <si>
    <t>13/04</t>
  </si>
  <si>
    <t>TL08 - GỘP</t>
  </si>
  <si>
    <t>14/04</t>
  </si>
  <si>
    <t>TL09 - 683+684</t>
  </si>
  <si>
    <t>15/04</t>
  </si>
  <si>
    <t>16/04</t>
  </si>
  <si>
    <t>TL02 - DNa111</t>
  </si>
  <si>
    <t>TL03 - DNa112</t>
  </si>
  <si>
    <t>17/04</t>
  </si>
  <si>
    <t>TL07 - TV48
NEW</t>
  </si>
  <si>
    <t>18/04</t>
  </si>
  <si>
    <t>20/04</t>
  </si>
  <si>
    <t>TL07 - E686
P302 - ÂU CƠ</t>
  </si>
  <si>
    <t>21/04</t>
  </si>
  <si>
    <t xml:space="preserve">KTN77A-  P201-24AB
NEW </t>
  </si>
  <si>
    <t>TL16 - KS58 
P505 - ÂU CƠ</t>
  </si>
  <si>
    <t>22/04</t>
  </si>
  <si>
    <t xml:space="preserve">KTN76B  P301-ÂU CƠ
NEW </t>
  </si>
  <si>
    <t>TL10 - GXC18
ÂU CƠ</t>
  </si>
  <si>
    <t>23/04</t>
  </si>
  <si>
    <t>TL-22 - 681
P405 - ÂU CƠ</t>
  </si>
  <si>
    <t>TL21 - 680
P505 - ÂU CƠ</t>
  </si>
  <si>
    <t>TL01 - E685
P504 - ÂU CƠ</t>
  </si>
  <si>
    <t>TL 06 -NP1-ST17 
OFF</t>
  </si>
  <si>
    <t>24/04</t>
  </si>
  <si>
    <t xml:space="preserve">KTN76A  P301-ÂU CƠ
NEW </t>
  </si>
  <si>
    <t xml:space="preserve">KTN77B-  P201-24AB
NEW </t>
  </si>
  <si>
    <t>25/04</t>
  </si>
  <si>
    <t>TEST ĐẦU VÀO
TTLK - LẦU 8 AB1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</si>
  <si>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15/05/2026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05.2026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P.208 – 40/16 (ẤP BẮC2)</t>
    </r>
  </si>
  <si>
    <t>27/04</t>
  </si>
  <si>
    <t>28/04</t>
  </si>
  <si>
    <t>29/04</t>
  </si>
  <si>
    <t>TL07 - TV48</t>
  </si>
  <si>
    <t>TL02 - DNa111
OFF</t>
  </si>
  <si>
    <t>TL03 - DNa112
OFF</t>
  </si>
  <si>
    <t>30/04</t>
  </si>
  <si>
    <t>01/05</t>
  </si>
  <si>
    <t>02/05</t>
  </si>
  <si>
    <t>04/05</t>
  </si>
  <si>
    <t>TL07 - E686
ÂU CƠ</t>
  </si>
  <si>
    <t>05/05</t>
  </si>
  <si>
    <t>KTN77A
LẦU 8-AB1</t>
  </si>
  <si>
    <t>TL43 - E675 
ÂU CƠ</t>
  </si>
  <si>
    <t>TL 08 - ST20
OFF - NEW</t>
  </si>
  <si>
    <t>06/05</t>
  </si>
  <si>
    <t>KTN76B 
 P602-ÂU CƠ</t>
  </si>
  <si>
    <t>TL 09 - VL88
NEW</t>
  </si>
  <si>
    <t>07/05</t>
  </si>
  <si>
    <t>TL10 - GXC18</t>
  </si>
  <si>
    <t>08/05</t>
  </si>
  <si>
    <t>KTN76A 
 P602-ÂU CƠ</t>
  </si>
  <si>
    <t>TL01 - E685
ÂU CƠ</t>
  </si>
  <si>
    <t>KTN77B
LẦU 8-AB1</t>
  </si>
  <si>
    <t>09/05</t>
  </si>
  <si>
    <t>11/05</t>
  </si>
  <si>
    <t>TL24 - KS63.2
NEW</t>
  </si>
  <si>
    <t>TL17 - E688
NEW</t>
  </si>
  <si>
    <t>12/05</t>
  </si>
  <si>
    <t>TL13 - E687
NEW</t>
  </si>
  <si>
    <t>TL19 - KS63.1
NEW</t>
  </si>
  <si>
    <t>TL 05 - BD64+AG03</t>
  </si>
  <si>
    <t>13/05</t>
  </si>
  <si>
    <t>TL14 - GXC19 - ÂU CƠ
NEW - BUỔI 5</t>
  </si>
  <si>
    <t>14/05</t>
  </si>
  <si>
    <t>KTN 75A 
602-ÂU CƠ</t>
  </si>
  <si>
    <t>KTN 75B - 
602 - ÂU CƠ</t>
  </si>
  <si>
    <t>15/05</t>
  </si>
  <si>
    <t>16/05</t>
  </si>
  <si>
    <t>18/05</t>
  </si>
  <si>
    <t>TL23 - E690 
NEW</t>
  </si>
  <si>
    <t>19/05</t>
  </si>
  <si>
    <t xml:space="preserve">TL 08 - ST20
OFF </t>
  </si>
  <si>
    <t>20/05</t>
  </si>
  <si>
    <t>TL20 - E689
NEW</t>
  </si>
  <si>
    <t>TL 10 - BT36+K1-PC73
NEW</t>
  </si>
  <si>
    <t>21/05</t>
  </si>
  <si>
    <t>22/05</t>
  </si>
  <si>
    <t>KTN77B
 P602-ÂU CƠ</t>
  </si>
  <si>
    <t>23/05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</si>
  <si>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05/06/2026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06.2026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Tầng 2 – 40/12 (ẤP BẮC1)</t>
    </r>
  </si>
  <si>
    <t>25/05</t>
  </si>
  <si>
    <t>TL09 - E684</t>
  </si>
  <si>
    <t>26/05</t>
  </si>
  <si>
    <t>TL13 - E687</t>
  </si>
  <si>
    <t>27/05</t>
  </si>
  <si>
    <t>TL14 - GXC19 
 ÂU CƠ</t>
  </si>
  <si>
    <t>TL03-E692
NEW</t>
  </si>
  <si>
    <t>TL02 - DNa111 &amp; TL03 - DNa112
OFF</t>
  </si>
  <si>
    <t>28/05</t>
  </si>
  <si>
    <t>TL02-E691
NEW</t>
  </si>
  <si>
    <t>TL24 - KS63.2
ÂU CƠ</t>
  </si>
  <si>
    <t>TL17 - E688
ÂU CƠ</t>
  </si>
  <si>
    <t>TL 11 - TV49 -K1-GPC53 (LA)-LA16</t>
  </si>
  <si>
    <t>29/05</t>
  </si>
  <si>
    <t>TL19 - KS63.1</t>
  </si>
  <si>
    <t>30/05</t>
  </si>
  <si>
    <t>01/06</t>
  </si>
  <si>
    <t>02/06</t>
  </si>
  <si>
    <t>03/06</t>
  </si>
  <si>
    <t>04/06</t>
  </si>
  <si>
    <t>TL20 - E689
ÂU CƠ</t>
  </si>
  <si>
    <t>TL01 - E685
P.602 - ÂU CƠ</t>
  </si>
  <si>
    <t xml:space="preserve">TL23 - E690 </t>
  </si>
  <si>
    <t>TL 10 - BT36+K1-PC73</t>
  </si>
  <si>
    <t>TL 12-TG50
NEW</t>
  </si>
  <si>
    <t>05/06</t>
  </si>
  <si>
    <t>06/06</t>
  </si>
  <si>
    <t>08/06</t>
  </si>
  <si>
    <t xml:space="preserve">KTN78A-P.201-ÂU CƠ
NEW </t>
  </si>
  <si>
    <t xml:space="preserve">KTN78B-P.201-ÂU CƠ
NEW </t>
  </si>
  <si>
    <t>TL03-E692</t>
  </si>
  <si>
    <t>09/06</t>
  </si>
  <si>
    <t>10/06</t>
  </si>
  <si>
    <t>TL02-E691
ÂU CƠ</t>
  </si>
  <si>
    <t>TL4-DNa113
NEW</t>
  </si>
  <si>
    <t>11/06</t>
  </si>
  <si>
    <t xml:space="preserve">KTN79A-P.802-ÂU CƠ
NEW </t>
  </si>
  <si>
    <t xml:space="preserve">KTN79B1,2-P.802-ÂU CƠ
NEW </t>
  </si>
  <si>
    <t>12/06</t>
  </si>
  <si>
    <t>13/06</t>
  </si>
  <si>
    <t>15/06</t>
  </si>
  <si>
    <t>TL07 - E686 +TCVĐ
TẦNG 1 -ÂU CƠ</t>
  </si>
  <si>
    <t>TL21 - 680
TẦNG 1 - ÂU CƠ</t>
  </si>
  <si>
    <t>TL12-KS64
NEW</t>
  </si>
  <si>
    <t>16/06</t>
  </si>
  <si>
    <t>TL05-E693 
NEW</t>
  </si>
  <si>
    <t>TL16 - KS58 
TẦNG 1 - ÂU CƠ</t>
  </si>
  <si>
    <t>TL11 - 678 
TẦNG 1 - ÂU CƠ</t>
  </si>
  <si>
    <t>17/06</t>
  </si>
  <si>
    <t>18/06</t>
  </si>
  <si>
    <t>TL27- KS61
TẦNG 1 - ÂU CƠ</t>
  </si>
  <si>
    <t>TL-22 - 681
TẦNG 1 - ÂU CƠ</t>
  </si>
  <si>
    <t>TL20 - E689
TẦNG 1 - ÂU CƠ</t>
  </si>
  <si>
    <t>TL01 - E685
TẦNG 1 - ÂU CƠ</t>
  </si>
  <si>
    <t>TL 12-TG50+AG03(BS)</t>
  </si>
  <si>
    <t>19/06</t>
  </si>
  <si>
    <t>TL37 - KS56
TẦNG 1 - ÂU CƠ</t>
  </si>
  <si>
    <t>20/06</t>
  </si>
  <si>
    <r>
      <rPr>
        <b/>
        <sz val="24"/>
        <color theme="1"/>
        <rFont val="Verdana"/>
        <family val="2"/>
      </rPr>
      <t>CƠ SỞ ẤP BẮC (LẦU 08-SÂN THƯỢNG) - ÂU CƠ (TẦNG 1) - ĐÀO TẠO LỚP CHÍNH</t>
    </r>
    <r>
      <rPr>
        <b/>
        <sz val="20"/>
        <color theme="1"/>
        <rFont val="Verdana"/>
        <family val="2"/>
      </rPr>
      <t xml:space="preserve">
</t>
    </r>
    <r>
      <rPr>
        <sz val="20"/>
        <color theme="1"/>
        <rFont val="Verdana"/>
        <family val="2"/>
      </rPr>
      <t>Đ/c: 40/12 Ấp Bắc &amp; 620 Âu Cơ - HCM</t>
    </r>
  </si>
  <si>
    <t>22/06</t>
  </si>
  <si>
    <t>KTN78B
TẦNG 1 - ÂU CƠ</t>
  </si>
  <si>
    <t>23/06</t>
  </si>
  <si>
    <t>24/06</t>
  </si>
  <si>
    <t>TL29-GXC20
NEW</t>
  </si>
  <si>
    <t>TL02-E691
TẦNG 1 - ÂU CƠ</t>
  </si>
  <si>
    <t>TL4-DNa113
OFF</t>
  </si>
  <si>
    <t>25/06</t>
  </si>
  <si>
    <t>KTN79A1
LẦU 8-AB1</t>
  </si>
  <si>
    <t>KTN79B
TẦNG 1 - ÂU CƠ</t>
  </si>
  <si>
    <t>KTN79A2
TẦNG 1 - ÂU CƠ</t>
  </si>
  <si>
    <t>26/06</t>
  </si>
  <si>
    <t>TL24 - KS63.2
TẦNG 1 - ÂU CƠ</t>
  </si>
  <si>
    <t>TL17 - E688
TẦNG 1 - ÂU CƠ</t>
  </si>
  <si>
    <t>27/06</t>
  </si>
  <si>
    <t>29/06</t>
  </si>
  <si>
    <t xml:space="preserve">TL05-E693 </t>
  </si>
  <si>
    <t>30/06</t>
  </si>
  <si>
    <t>01/07</t>
  </si>
  <si>
    <t>TL25-E694
NEW</t>
  </si>
  <si>
    <t>TL10 - GXC18
TẦNG 1 - ÂU CƠ</t>
  </si>
  <si>
    <t>KTN80B -P.201 - ÂU CƠ
NEW</t>
  </si>
  <si>
    <t>02/07</t>
  </si>
  <si>
    <t>03/07</t>
  </si>
  <si>
    <t>KTN80A -P.702 - ÂU CƠ
NEW</t>
  </si>
  <si>
    <t>TL07 - E686
TẦNG 1 - ÂU CƠ</t>
  </si>
  <si>
    <t>TL12-KS64</t>
  </si>
  <si>
    <t>04/07</t>
  </si>
  <si>
    <t>06/07</t>
  </si>
  <si>
    <t>07/07</t>
  </si>
  <si>
    <t>08/07</t>
  </si>
  <si>
    <t>TL14 - GXC19 
 TẦNG 1 - ÂU CƠ</t>
  </si>
  <si>
    <t>09/07</t>
  </si>
  <si>
    <t>10/07</t>
  </si>
  <si>
    <t>KTN81A - P.201 - ÂU CƠ
NEW</t>
  </si>
  <si>
    <t>KTN81B - P.201 - ÂU CƠ
NEW</t>
  </si>
  <si>
    <t>11/07</t>
  </si>
  <si>
    <t>13/07</t>
  </si>
  <si>
    <t>14/07</t>
  </si>
  <si>
    <t>KTN80A
LẦU 8-AB1</t>
  </si>
  <si>
    <t>15/07</t>
  </si>
  <si>
    <t>KTN80B 
TẦNG 1 - ÂU CƠ</t>
  </si>
  <si>
    <t>TL25-E694</t>
  </si>
  <si>
    <t>16/07</t>
  </si>
  <si>
    <t>17/07</t>
  </si>
  <si>
    <t>18/07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</si>
  <si>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16/06/2026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06&amp;07.2026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Tầng 2 – 40/12 (ẤP BẮC1)</t>
    </r>
  </si>
  <si>
    <t>KTN78B
LẦU 8-AB1</t>
  </si>
  <si>
    <t>TL27 - KS61
TẦNG 1 - ÂU CƠ</t>
  </si>
  <si>
    <t>TL29-GXC20</t>
  </si>
  <si>
    <t>TL07 - E686 
ÂU CƠ</t>
  </si>
  <si>
    <t>TL30-E695
NEW</t>
  </si>
  <si>
    <r>
      <t xml:space="preserve"> 1 - 2</t>
    </r>
    <r>
      <rPr>
        <b/>
        <sz val="15"/>
        <rFont val="Tahoma"/>
        <family val="2"/>
      </rPr>
      <t>(08h-09h30)</t>
    </r>
  </si>
  <si>
    <t>20/07</t>
  </si>
  <si>
    <t>21/07</t>
  </si>
  <si>
    <t>22/07</t>
  </si>
  <si>
    <t>23/07</t>
  </si>
  <si>
    <t>24/07</t>
  </si>
  <si>
    <t>KNN81B1
TẦNG 1 - ÂU CƠ</t>
  </si>
  <si>
    <t>KNN81B2
TẦNG 1 - ÂU CƠ</t>
  </si>
  <si>
    <t>KNN81A
LẦU 8-AB1</t>
  </si>
  <si>
    <t>25/07</t>
  </si>
  <si>
    <t>27/07</t>
  </si>
  <si>
    <t>KTN82A - P.201 - ÂU CƠ
NEW</t>
  </si>
  <si>
    <t>TL04-E696
NEW</t>
  </si>
  <si>
    <t>TL 14-BD65
NEW</t>
  </si>
  <si>
    <t>28/07</t>
  </si>
  <si>
    <t>KNN80A
LẦU 8-AB1</t>
  </si>
  <si>
    <t>TL18-E697 
NEW</t>
  </si>
  <si>
    <t>TL11-E695
ÂU CƠ</t>
  </si>
  <si>
    <t>29/07</t>
  </si>
  <si>
    <t>KNN80B 
TẦNG 1 - ÂU CƠ</t>
  </si>
  <si>
    <t>30/07</t>
  </si>
  <si>
    <t>KTN82B - P.201 - ÂU CƠ
NEW</t>
  </si>
  <si>
    <t>31/07</t>
  </si>
  <si>
    <t>01/08</t>
  </si>
  <si>
    <t>03/08</t>
  </si>
  <si>
    <t>04/08</t>
  </si>
  <si>
    <t>05/08</t>
  </si>
  <si>
    <t>06/08</t>
  </si>
  <si>
    <t>TL27-E698 
NEW</t>
  </si>
  <si>
    <t>07/08</t>
  </si>
  <si>
    <t>08/08</t>
  </si>
  <si>
    <t>10/08</t>
  </si>
  <si>
    <t>KTN82A
LẦU 8-AB1</t>
  </si>
  <si>
    <t>TL04-E696
ÂU CƠ</t>
  </si>
  <si>
    <t>TL 14-BD65</t>
  </si>
  <si>
    <t>11/08</t>
  </si>
  <si>
    <t>TL11-E695
TẦNG 1 - ÂU CƠ</t>
  </si>
  <si>
    <t>TL 13-TV50</t>
  </si>
  <si>
    <t>12/08</t>
  </si>
  <si>
    <t>13/08</t>
  </si>
  <si>
    <t>KTN82B
TẦNG 1 - ÂU CƠ</t>
  </si>
  <si>
    <t>TL15-KS65
NEW</t>
  </si>
  <si>
    <t>14/08</t>
  </si>
  <si>
    <t xml:space="preserve">TL18-E697 </t>
  </si>
  <si>
    <t>15/08</t>
  </si>
  <si>
    <t>THỨ</t>
  </si>
  <si>
    <t>LỚP</t>
  </si>
  <si>
    <t>TIẾT</t>
  </si>
  <si>
    <t xml:space="preserve">GV </t>
  </si>
  <si>
    <t>ĐỊA ĐIỂM</t>
  </si>
  <si>
    <t>GHI CHÚ</t>
  </si>
  <si>
    <t xml:space="preserve"> 3 - 4
(10h-11h30)</t>
  </si>
  <si>
    <t>LẦU 8 - AB1</t>
  </si>
  <si>
    <t xml:space="preserve"> 7 - 8
(15h15-16h45)</t>
  </si>
  <si>
    <t>ÂU CƠ</t>
  </si>
  <si>
    <t>KS56</t>
  </si>
  <si>
    <t>KS59</t>
  </si>
  <si>
    <t xml:space="preserve"> 5 - 6
(13h15-14h45)</t>
  </si>
  <si>
    <t xml:space="preserve">KS57 </t>
  </si>
  <si>
    <t xml:space="preserve">KS58 </t>
  </si>
  <si>
    <t>[29.12] LỊCH HỌC GDTC CÁC KỸ SƯ 01/2026</t>
  </si>
  <si>
    <t xml:space="preserve"> KS59</t>
  </si>
  <si>
    <t>KS55</t>
  </si>
  <si>
    <t xml:space="preserve"> KS51</t>
  </si>
  <si>
    <t xml:space="preserve">KS60 </t>
  </si>
  <si>
    <t>NH3</t>
  </si>
  <si>
    <t xml:space="preserve"> KS57 </t>
  </si>
  <si>
    <t>KS54</t>
  </si>
  <si>
    <t>KS52</t>
  </si>
  <si>
    <t xml:space="preserve"> KS55</t>
  </si>
  <si>
    <t>PHÒNG HỌC</t>
  </si>
  <si>
    <t>LÝ THUYẾT DINH DƯỠNG</t>
  </si>
  <si>
    <t>[29.12] LỊCH HỌC GDTC CÁC TTLK 01/2026</t>
  </si>
  <si>
    <t>TL31 - ST18 
OFF</t>
  </si>
  <si>
    <t xml:space="preserve"> 1 - 2
 (08h-09h30)</t>
  </si>
  <si>
    <t>Thầy Hiếu</t>
  </si>
  <si>
    <t>Thầy Hoàng</t>
  </si>
  <si>
    <t>TL33 - DN108</t>
  </si>
  <si>
    <t xml:space="preserve"> 9 - 10 
(17h30 - 19h)</t>
  </si>
  <si>
    <t>TL 30-VL86 + K1-PC59
NEW</t>
  </si>
  <si>
    <t xml:space="preserve"> 3 - 4
 (10h-11h30)</t>
  </si>
  <si>
    <t>TL 30-VL86 + K1-PC59</t>
  </si>
  <si>
    <t>TL37 - DNa108</t>
  </si>
  <si>
    <r>
      <t xml:space="preserve"> 7 - 8</t>
    </r>
    <r>
      <rPr>
        <b/>
        <sz val="15"/>
        <rFont val="Tahoma"/>
        <family val="2"/>
      </rPr>
      <t>(15h15-16h45)</t>
    </r>
  </si>
  <si>
    <r>
      <t xml:space="preserve"> 9 - 10 </t>
    </r>
    <r>
      <rPr>
        <b/>
        <sz val="15"/>
        <rFont val="Tahoma"/>
        <family val="2"/>
      </rPr>
      <t>(17h30 - 19h)</t>
    </r>
  </si>
  <si>
    <t>TL 12-TG50</t>
  </si>
  <si>
    <t>TL 11 - TV49 -K1-GPC53 (LA)-LA16 &amp; TL10 BT36+K1-PC73 + TL 12-TG50</t>
  </si>
  <si>
    <r>
      <t xml:space="preserve"> 3 - 4</t>
    </r>
    <r>
      <rPr>
        <b/>
        <sz val="16"/>
        <rFont val="Tahoma"/>
        <family val="2"/>
      </rPr>
      <t xml:space="preserve"> </t>
    </r>
    <r>
      <rPr>
        <b/>
        <sz val="15"/>
        <rFont val="Tahoma"/>
        <family val="2"/>
      </rPr>
      <t>(10h-11h30)</t>
    </r>
  </si>
  <si>
    <r>
      <t xml:space="preserve"> 1 - 2 </t>
    </r>
    <r>
      <rPr>
        <b/>
        <sz val="15"/>
        <rFont val="Tahoma"/>
        <family val="2"/>
      </rPr>
      <t>(08h-09h30)</t>
    </r>
  </si>
  <si>
    <r>
      <t xml:space="preserve"> 7 - 8</t>
    </r>
    <r>
      <rPr>
        <b/>
        <sz val="15"/>
        <color theme="9" tint="0.39994506668294322"/>
        <rFont val="Tahoma"/>
        <family val="2"/>
      </rPr>
      <t xml:space="preserve"> </t>
    </r>
    <r>
      <rPr>
        <b/>
        <sz val="15"/>
        <rFont val="Tahoma"/>
        <family val="2"/>
      </rPr>
      <t>(15h15-16h45)</t>
    </r>
  </si>
  <si>
    <t>TL21-E699
NEW</t>
  </si>
  <si>
    <t>TL 13-TV50 + TL05-DNA114+DNA115
NEW</t>
  </si>
  <si>
    <t xml:space="preserve"> TL05-DNA114+DNA115
OFF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</si>
  <si>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23/07/2026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07&amp;08.2026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Tầng 2 – 40/12 (ẤP BẮC1)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</si>
</sst>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charset val="134"/>
      <scheme val="minor"/>
    </font>
    <font>
      <sz val="26"/>
      <color theme="1"/>
      <name val="Calibri"/>
      <family val="2"/>
      <scheme val="minor"/>
    </font>
    <font>
      <b/>
      <sz val="48"/>
      <color theme="1"/>
      <name val="Arial"/>
      <family val="2"/>
    </font>
    <font>
      <b/>
      <sz val="36"/>
      <color rgb="FFC00000"/>
      <name val="Arial"/>
      <family val="2"/>
    </font>
    <font>
      <b/>
      <sz val="26"/>
      <color rgb="FFC00000"/>
      <name val="Arial"/>
      <family val="2"/>
    </font>
    <font>
      <b/>
      <sz val="28"/>
      <name val="Arial"/>
      <family val="2"/>
    </font>
    <font>
      <sz val="28"/>
      <name val="Arial"/>
      <family val="2"/>
    </font>
    <font>
      <b/>
      <sz val="26"/>
      <color theme="1"/>
      <name val="Arial"/>
      <family val="2"/>
    </font>
    <font>
      <sz val="26"/>
      <color theme="1"/>
      <name val="Arial"/>
      <family val="2"/>
    </font>
    <font>
      <b/>
      <sz val="26"/>
      <name val="Arial"/>
      <family val="2"/>
    </font>
    <font>
      <sz val="26"/>
      <name val="Arial"/>
      <family val="2"/>
    </font>
    <font>
      <sz val="26"/>
      <color rgb="FFFF0000"/>
      <name val="Arial"/>
      <family val="2"/>
    </font>
    <font>
      <sz val="11"/>
      <name val="Calibri"/>
      <family val="2"/>
      <scheme val="minor"/>
    </font>
    <font>
      <b/>
      <sz val="45"/>
      <color theme="1"/>
      <name val="Arial"/>
      <family val="2"/>
    </font>
    <font>
      <b/>
      <sz val="20"/>
      <color theme="1"/>
      <name val="Verdana"/>
      <family val="2"/>
    </font>
    <font>
      <b/>
      <sz val="16"/>
      <color theme="1"/>
      <name val="Tahoma"/>
      <family val="2"/>
    </font>
    <font>
      <b/>
      <sz val="13"/>
      <color theme="1"/>
      <name val="Tahoma"/>
      <family val="2"/>
    </font>
    <font>
      <b/>
      <sz val="14"/>
      <color theme="1"/>
      <name val="Tahoma"/>
      <family val="2"/>
    </font>
    <font>
      <b/>
      <sz val="16"/>
      <color rgb="FF222222"/>
      <name val="Arial"/>
      <family val="2"/>
    </font>
    <font>
      <b/>
      <sz val="16"/>
      <color theme="1"/>
      <name val="Tahoma"/>
      <family val="2"/>
    </font>
    <font>
      <sz val="14"/>
      <color theme="1"/>
      <name val="Tahoma"/>
      <family val="2"/>
    </font>
    <font>
      <b/>
      <sz val="13"/>
      <name val="Tahoma"/>
      <family val="2"/>
    </font>
    <font>
      <b/>
      <sz val="14"/>
      <color rgb="FF000000"/>
      <name val="Tahoma"/>
      <family val="2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45"/>
      <color rgb="FF000000"/>
      <name val="Arial"/>
      <family val="2"/>
    </font>
    <font>
      <b/>
      <sz val="45"/>
      <color rgb="FFFF0000"/>
      <name val="Arial"/>
      <family val="2"/>
    </font>
    <font>
      <b/>
      <sz val="36"/>
      <color rgb="FFFF0000"/>
      <name val="Arial"/>
      <family val="2"/>
    </font>
    <font>
      <b/>
      <sz val="15"/>
      <name val="Tahoma"/>
      <family val="2"/>
    </font>
    <font>
      <b/>
      <sz val="24"/>
      <color theme="1"/>
      <name val="Verdana"/>
      <family val="2"/>
    </font>
    <font>
      <sz val="20"/>
      <color theme="1"/>
      <name val="Verdana"/>
      <family val="2"/>
    </font>
    <font>
      <b/>
      <sz val="16"/>
      <name val="Tahoma"/>
      <family val="2"/>
    </font>
    <font>
      <b/>
      <sz val="15"/>
      <color theme="9" tint="0.39994506668294322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b/>
      <sz val="12"/>
      <name val="Tahoma"/>
      <family val="2"/>
    </font>
    <font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9CEE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E2ED5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/>
        <bgColor indexed="64"/>
      </patternFill>
    </fill>
    <fill>
      <patternFill patternType="solid">
        <fgColor rgb="FFFCC8F8"/>
        <bgColor indexed="64"/>
      </patternFill>
    </fill>
    <fill>
      <patternFill patternType="solid">
        <fgColor theme="5"/>
        <bgColor indexed="64"/>
      </patternFill>
    </fill>
  </fills>
  <borders count="6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</borders>
  <cellStyleXfs count="2">
    <xf numFmtId="0" fontId="0" fillId="0" borderId="0"/>
    <xf numFmtId="0" fontId="37" fillId="0" borderId="0"/>
  </cellStyleXfs>
  <cellXfs count="384">
    <xf numFmtId="0" fontId="0" fillId="0" borderId="0" xfId="0"/>
    <xf numFmtId="0" fontId="1" fillId="0" borderId="0" xfId="0" applyFont="1"/>
    <xf numFmtId="0" fontId="4" fillId="4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14" fontId="8" fillId="0" borderId="6" xfId="0" applyNumberFormat="1" applyFont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 wrapText="1"/>
    </xf>
    <xf numFmtId="16" fontId="10" fillId="6" borderId="6" xfId="0" applyNumberFormat="1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 wrapText="1"/>
    </xf>
    <xf numFmtId="14" fontId="8" fillId="6" borderId="6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16" fontId="10" fillId="2" borderId="6" xfId="0" applyNumberFormat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14" fontId="8" fillId="0" borderId="12" xfId="0" applyNumberFormat="1" applyFont="1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7" fillId="11" borderId="6" xfId="0" applyFont="1" applyFill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/>
    </xf>
    <xf numFmtId="0" fontId="7" fillId="11" borderId="12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/>
    </xf>
    <xf numFmtId="14" fontId="8" fillId="0" borderId="5" xfId="0" applyNumberFormat="1" applyFont="1" applyBorder="1" applyAlignment="1">
      <alignment horizontal="center" vertical="center"/>
    </xf>
    <xf numFmtId="0" fontId="9" fillId="6" borderId="2" xfId="0" applyFont="1" applyFill="1" applyBorder="1" applyAlignment="1">
      <alignment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4" xfId="0" applyFont="1" applyFill="1" applyBorder="1" applyAlignment="1">
      <alignment vertical="center" wrapText="1"/>
    </xf>
    <xf numFmtId="0" fontId="7" fillId="11" borderId="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 wrapText="1"/>
    </xf>
    <xf numFmtId="16" fontId="10" fillId="2" borderId="13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1" fillId="6" borderId="0" xfId="0" applyFont="1" applyFill="1"/>
    <xf numFmtId="0" fontId="4" fillId="6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2" fillId="12" borderId="0" xfId="0" applyFont="1" applyFill="1" applyAlignment="1">
      <alignment horizontal="center" vertical="center"/>
    </xf>
    <xf numFmtId="0" fontId="15" fillId="16" borderId="19" xfId="0" applyFont="1" applyFill="1" applyBorder="1" applyAlignment="1">
      <alignment horizontal="center" vertical="center"/>
    </xf>
    <xf numFmtId="0" fontId="15" fillId="16" borderId="1" xfId="0" applyFont="1" applyFill="1" applyBorder="1" applyAlignment="1">
      <alignment horizontal="center" vertical="center"/>
    </xf>
    <xf numFmtId="0" fontId="15" fillId="16" borderId="20" xfId="0" applyFont="1" applyFill="1" applyBorder="1" applyAlignment="1">
      <alignment horizontal="center" vertical="center"/>
    </xf>
    <xf numFmtId="0" fontId="15" fillId="16" borderId="21" xfId="0" applyFont="1" applyFill="1" applyBorder="1" applyAlignment="1">
      <alignment horizontal="center" vertical="center"/>
    </xf>
    <xf numFmtId="0" fontId="15" fillId="16" borderId="22" xfId="0" applyFont="1" applyFill="1" applyBorder="1" applyAlignment="1">
      <alignment horizontal="center" vertical="center"/>
    </xf>
    <xf numFmtId="0" fontId="17" fillId="6" borderId="26" xfId="0" applyFont="1" applyFill="1" applyBorder="1" applyAlignment="1">
      <alignment horizontal="center" vertical="center" wrapText="1"/>
    </xf>
    <xf numFmtId="0" fontId="17" fillId="6" borderId="27" xfId="0" applyFont="1" applyFill="1" applyBorder="1" applyAlignment="1">
      <alignment horizontal="center" vertical="center" wrapText="1"/>
    </xf>
    <xf numFmtId="0" fontId="17" fillId="6" borderId="28" xfId="0" applyFont="1" applyFill="1" applyBorder="1" applyAlignment="1">
      <alignment horizontal="center" vertical="center" wrapText="1"/>
    </xf>
    <xf numFmtId="0" fontId="17" fillId="6" borderId="28" xfId="0" applyFont="1" applyFill="1" applyBorder="1" applyAlignment="1">
      <alignment horizontal="center" vertical="center"/>
    </xf>
    <xf numFmtId="0" fontId="16" fillId="9" borderId="29" xfId="0" applyFont="1" applyFill="1" applyBorder="1" applyAlignment="1">
      <alignment horizontal="center" vertical="center"/>
    </xf>
    <xf numFmtId="0" fontId="17" fillId="6" borderId="19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 wrapText="1"/>
    </xf>
    <xf numFmtId="0" fontId="17" fillId="6" borderId="30" xfId="0" applyFont="1" applyFill="1" applyBorder="1" applyAlignment="1">
      <alignment horizontal="center" vertical="center"/>
    </xf>
    <xf numFmtId="0" fontId="17" fillId="6" borderId="21" xfId="0" applyFont="1" applyFill="1" applyBorder="1" applyAlignment="1">
      <alignment horizontal="center" vertical="center" wrapText="1"/>
    </xf>
    <xf numFmtId="0" fontId="17" fillId="6" borderId="31" xfId="0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 wrapText="1"/>
    </xf>
    <xf numFmtId="0" fontId="17" fillId="4" borderId="20" xfId="0" applyFont="1" applyFill="1" applyBorder="1" applyAlignment="1">
      <alignment horizontal="center" vertical="center" wrapText="1"/>
    </xf>
    <xf numFmtId="0" fontId="17" fillId="4" borderId="31" xfId="0" applyFont="1" applyFill="1" applyBorder="1" applyAlignment="1">
      <alignment horizontal="center" vertical="center" wrapText="1"/>
    </xf>
    <xf numFmtId="0" fontId="17" fillId="6" borderId="33" xfId="0" applyFont="1" applyFill="1" applyBorder="1" applyAlignment="1">
      <alignment horizontal="center" vertical="center"/>
    </xf>
    <xf numFmtId="0" fontId="17" fillId="6" borderId="20" xfId="0" applyFont="1" applyFill="1" applyBorder="1" applyAlignment="1">
      <alignment horizontal="center" vertical="center" wrapText="1"/>
    </xf>
    <xf numFmtId="0" fontId="17" fillId="6" borderId="20" xfId="0" applyFont="1" applyFill="1" applyBorder="1" applyAlignment="1">
      <alignment horizontal="center" vertical="center"/>
    </xf>
    <xf numFmtId="0" fontId="17" fillId="6" borderId="34" xfId="0" applyFont="1" applyFill="1" applyBorder="1" applyAlignment="1">
      <alignment horizontal="center" vertical="center"/>
    </xf>
    <xf numFmtId="0" fontId="16" fillId="16" borderId="29" xfId="0" applyFont="1" applyFill="1" applyBorder="1" applyAlignment="1">
      <alignment horizontal="center" vertical="center"/>
    </xf>
    <xf numFmtId="0" fontId="17" fillId="6" borderId="26" xfId="0" applyFont="1" applyFill="1" applyBorder="1" applyAlignment="1">
      <alignment horizontal="center" vertical="center"/>
    </xf>
    <xf numFmtId="0" fontId="17" fillId="6" borderId="35" xfId="0" applyFont="1" applyFill="1" applyBorder="1" applyAlignment="1">
      <alignment horizontal="center" vertical="center" wrapText="1"/>
    </xf>
    <xf numFmtId="0" fontId="17" fillId="6" borderId="27" xfId="0" applyFont="1" applyFill="1" applyBorder="1" applyAlignment="1">
      <alignment horizontal="center" vertical="center"/>
    </xf>
    <xf numFmtId="0" fontId="17" fillId="6" borderId="24" xfId="0" applyFont="1" applyFill="1" applyBorder="1" applyAlignment="1">
      <alignment horizontal="center" vertical="center"/>
    </xf>
    <xf numFmtId="0" fontId="0" fillId="0" borderId="36" xfId="0" applyBorder="1"/>
    <xf numFmtId="0" fontId="17" fillId="6" borderId="31" xfId="0" applyFont="1" applyFill="1" applyBorder="1" applyAlignment="1">
      <alignment horizontal="center" vertical="center" wrapText="1"/>
    </xf>
    <xf numFmtId="0" fontId="17" fillId="18" borderId="25" xfId="0" applyFont="1" applyFill="1" applyBorder="1" applyAlignment="1">
      <alignment horizontal="center" vertical="center" wrapText="1"/>
    </xf>
    <xf numFmtId="0" fontId="17" fillId="18" borderId="21" xfId="0" applyFont="1" applyFill="1" applyBorder="1" applyAlignment="1">
      <alignment horizontal="center" vertical="center"/>
    </xf>
    <xf numFmtId="0" fontId="17" fillId="6" borderId="21" xfId="0" applyFont="1" applyFill="1" applyBorder="1" applyAlignment="1">
      <alignment horizontal="center" vertical="center"/>
    </xf>
    <xf numFmtId="0" fontId="17" fillId="19" borderId="21" xfId="0" applyFont="1" applyFill="1" applyBorder="1" applyAlignment="1">
      <alignment horizontal="center" vertical="center" wrapText="1"/>
    </xf>
    <xf numFmtId="0" fontId="17" fillId="19" borderId="21" xfId="0" applyFont="1" applyFill="1" applyBorder="1" applyAlignment="1">
      <alignment horizontal="center" vertical="center"/>
    </xf>
    <xf numFmtId="0" fontId="17" fillId="4" borderId="25" xfId="0" applyFont="1" applyFill="1" applyBorder="1" applyAlignment="1">
      <alignment horizontal="center" vertical="center" wrapText="1"/>
    </xf>
    <xf numFmtId="0" fontId="15" fillId="6" borderId="28" xfId="0" applyFont="1" applyFill="1" applyBorder="1" applyAlignment="1">
      <alignment horizontal="center" vertical="center" wrapText="1"/>
    </xf>
    <xf numFmtId="0" fontId="17" fillId="6" borderId="25" xfId="0" applyFont="1" applyFill="1" applyBorder="1" applyAlignment="1">
      <alignment horizontal="center" vertical="center"/>
    </xf>
    <xf numFmtId="0" fontId="17" fillId="6" borderId="38" xfId="0" applyFont="1" applyFill="1" applyBorder="1" applyAlignment="1">
      <alignment horizontal="center" vertical="center"/>
    </xf>
    <xf numFmtId="0" fontId="17" fillId="18" borderId="31" xfId="0" applyFont="1" applyFill="1" applyBorder="1" applyAlignment="1">
      <alignment horizontal="center" vertical="center" wrapText="1"/>
    </xf>
    <xf numFmtId="0" fontId="17" fillId="18" borderId="20" xfId="0" applyFont="1" applyFill="1" applyBorder="1" applyAlignment="1">
      <alignment horizontal="center" vertical="center"/>
    </xf>
    <xf numFmtId="0" fontId="17" fillId="6" borderId="25" xfId="0" applyFont="1" applyFill="1" applyBorder="1" applyAlignment="1">
      <alignment horizontal="center" vertical="center" wrapText="1"/>
    </xf>
    <xf numFmtId="0" fontId="17" fillId="18" borderId="21" xfId="0" applyFont="1" applyFill="1" applyBorder="1" applyAlignment="1">
      <alignment horizontal="center" vertical="center" wrapText="1"/>
    </xf>
    <xf numFmtId="0" fontId="17" fillId="18" borderId="20" xfId="0" applyFont="1" applyFill="1" applyBorder="1" applyAlignment="1">
      <alignment horizontal="center" vertical="center" wrapText="1"/>
    </xf>
    <xf numFmtId="0" fontId="15" fillId="6" borderId="20" xfId="0" applyFont="1" applyFill="1" applyBorder="1" applyAlignment="1">
      <alignment horizontal="center" vertical="center" wrapText="1"/>
    </xf>
    <xf numFmtId="0" fontId="17" fillId="19" borderId="33" xfId="0" applyFont="1" applyFill="1" applyBorder="1" applyAlignment="1">
      <alignment horizontal="center" vertical="center"/>
    </xf>
    <xf numFmtId="0" fontId="17" fillId="6" borderId="39" xfId="0" applyFont="1" applyFill="1" applyBorder="1" applyAlignment="1">
      <alignment horizontal="center" vertical="center"/>
    </xf>
    <xf numFmtId="0" fontId="17" fillId="20" borderId="26" xfId="0" applyFont="1" applyFill="1" applyBorder="1" applyAlignment="1">
      <alignment horizontal="center" vertical="center" wrapText="1"/>
    </xf>
    <xf numFmtId="0" fontId="17" fillId="20" borderId="27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/>
    </xf>
    <xf numFmtId="0" fontId="18" fillId="6" borderId="26" xfId="0" applyFont="1" applyFill="1" applyBorder="1" applyAlignment="1">
      <alignment horizontal="center" vertical="center"/>
    </xf>
    <xf numFmtId="0" fontId="17" fillId="6" borderId="40" xfId="0" applyFont="1" applyFill="1" applyBorder="1" applyAlignment="1">
      <alignment horizontal="center" vertical="center"/>
    </xf>
    <xf numFmtId="0" fontId="17" fillId="20" borderId="28" xfId="0" applyFont="1" applyFill="1" applyBorder="1" applyAlignment="1">
      <alignment horizontal="center" vertical="center" wrapText="1"/>
    </xf>
    <xf numFmtId="0" fontId="17" fillId="20" borderId="21" xfId="0" applyFont="1" applyFill="1" applyBorder="1" applyAlignment="1">
      <alignment horizontal="center" vertical="center" wrapText="1"/>
    </xf>
    <xf numFmtId="0" fontId="16" fillId="16" borderId="29" xfId="0" applyFont="1" applyFill="1" applyBorder="1" applyAlignment="1">
      <alignment horizontal="center" vertical="center" wrapText="1"/>
    </xf>
    <xf numFmtId="0" fontId="16" fillId="9" borderId="29" xfId="0" applyFont="1" applyFill="1" applyBorder="1" applyAlignment="1">
      <alignment horizontal="center" vertical="center" wrapText="1"/>
    </xf>
    <xf numFmtId="0" fontId="18" fillId="6" borderId="11" xfId="0" applyFont="1" applyFill="1" applyBorder="1" applyAlignment="1">
      <alignment horizontal="center" vertical="center"/>
    </xf>
    <xf numFmtId="0" fontId="19" fillId="6" borderId="27" xfId="0" applyFont="1" applyFill="1" applyBorder="1" applyAlignment="1">
      <alignment horizontal="center" vertical="center" wrapText="1"/>
    </xf>
    <xf numFmtId="0" fontId="16" fillId="16" borderId="41" xfId="0" applyFont="1" applyFill="1" applyBorder="1" applyAlignment="1">
      <alignment horizontal="center" vertical="center" wrapText="1"/>
    </xf>
    <xf numFmtId="0" fontId="16" fillId="17" borderId="17" xfId="0" applyFont="1" applyFill="1" applyBorder="1" applyAlignment="1">
      <alignment horizontal="center" vertical="center"/>
    </xf>
    <xf numFmtId="0" fontId="17" fillId="6" borderId="17" xfId="0" applyFont="1" applyFill="1" applyBorder="1" applyAlignment="1">
      <alignment horizontal="center" vertical="center"/>
    </xf>
    <xf numFmtId="0" fontId="16" fillId="9" borderId="41" xfId="0" applyFont="1" applyFill="1" applyBorder="1" applyAlignment="1">
      <alignment horizontal="center" vertical="center" wrapText="1"/>
    </xf>
    <xf numFmtId="0" fontId="18" fillId="6" borderId="19" xfId="0" applyFont="1" applyFill="1" applyBorder="1" applyAlignment="1">
      <alignment horizontal="center" vertical="center"/>
    </xf>
    <xf numFmtId="0" fontId="19" fillId="6" borderId="20" xfId="0" applyFont="1" applyFill="1" applyBorder="1" applyAlignment="1">
      <alignment horizontal="center" vertical="center" wrapText="1"/>
    </xf>
    <xf numFmtId="0" fontId="15" fillId="16" borderId="44" xfId="0" applyFont="1" applyFill="1" applyBorder="1" applyAlignment="1">
      <alignment horizontal="center" vertical="center"/>
    </xf>
    <xf numFmtId="0" fontId="15" fillId="16" borderId="34" xfId="0" applyFont="1" applyFill="1" applyBorder="1" applyAlignment="1">
      <alignment horizontal="center" vertical="center"/>
    </xf>
    <xf numFmtId="0" fontId="17" fillId="6" borderId="47" xfId="0" applyFont="1" applyFill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/>
    </xf>
    <xf numFmtId="0" fontId="19" fillId="6" borderId="48" xfId="0" applyFont="1" applyFill="1" applyBorder="1" applyAlignment="1">
      <alignment horizontal="center" vertical="center" wrapText="1"/>
    </xf>
    <xf numFmtId="0" fontId="17" fillId="21" borderId="28" xfId="0" applyFont="1" applyFill="1" applyBorder="1" applyAlignment="1">
      <alignment horizontal="center" vertical="center" wrapText="1"/>
    </xf>
    <xf numFmtId="0" fontId="17" fillId="21" borderId="28" xfId="0" applyFont="1" applyFill="1" applyBorder="1" applyAlignment="1">
      <alignment horizontal="center" vertical="center"/>
    </xf>
    <xf numFmtId="0" fontId="17" fillId="21" borderId="21" xfId="0" applyFont="1" applyFill="1" applyBorder="1" applyAlignment="1">
      <alignment horizontal="center" vertical="center"/>
    </xf>
    <xf numFmtId="0" fontId="17" fillId="20" borderId="20" xfId="0" applyFont="1" applyFill="1" applyBorder="1" applyAlignment="1">
      <alignment horizontal="center" vertical="center" wrapText="1"/>
    </xf>
    <xf numFmtId="0" fontId="15" fillId="6" borderId="26" xfId="0" applyFont="1" applyFill="1" applyBorder="1" applyAlignment="1">
      <alignment horizontal="center" vertical="center"/>
    </xf>
    <xf numFmtId="0" fontId="15" fillId="6" borderId="20" xfId="0" applyFont="1" applyFill="1" applyBorder="1" applyAlignment="1">
      <alignment horizontal="center" vertical="center"/>
    </xf>
    <xf numFmtId="0" fontId="17" fillId="21" borderId="26" xfId="0" applyFont="1" applyFill="1" applyBorder="1" applyAlignment="1">
      <alignment horizontal="center" vertical="center" wrapText="1"/>
    </xf>
    <xf numFmtId="0" fontId="17" fillId="21" borderId="26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7" fillId="22" borderId="20" xfId="0" applyFont="1" applyFill="1" applyBorder="1" applyAlignment="1">
      <alignment horizontal="center" vertical="center" wrapText="1"/>
    </xf>
    <xf numFmtId="0" fontId="17" fillId="22" borderId="21" xfId="0" applyFont="1" applyFill="1" applyBorder="1" applyAlignment="1">
      <alignment horizontal="center" vertical="center"/>
    </xf>
    <xf numFmtId="0" fontId="17" fillId="6" borderId="40" xfId="0" applyFont="1" applyFill="1" applyBorder="1" applyAlignment="1">
      <alignment horizontal="center" vertical="center" wrapText="1"/>
    </xf>
    <xf numFmtId="0" fontId="17" fillId="4" borderId="28" xfId="0" applyFont="1" applyFill="1" applyBorder="1" applyAlignment="1">
      <alignment horizontal="center" vertical="center" wrapText="1"/>
    </xf>
    <xf numFmtId="0" fontId="18" fillId="6" borderId="28" xfId="0" applyFont="1" applyFill="1" applyBorder="1" applyAlignment="1">
      <alignment horizontal="center" vertical="center"/>
    </xf>
    <xf numFmtId="0" fontId="19" fillId="6" borderId="40" xfId="0" applyFont="1" applyFill="1" applyBorder="1" applyAlignment="1">
      <alignment horizontal="center" vertical="center" wrapText="1"/>
    </xf>
    <xf numFmtId="0" fontId="17" fillId="18" borderId="28" xfId="0" applyFont="1" applyFill="1" applyBorder="1" applyAlignment="1">
      <alignment horizontal="center" vertical="center" wrapText="1"/>
    </xf>
    <xf numFmtId="0" fontId="17" fillId="6" borderId="49" xfId="0" applyFont="1" applyFill="1" applyBorder="1" applyAlignment="1">
      <alignment horizontal="center" vertical="center"/>
    </xf>
    <xf numFmtId="0" fontId="20" fillId="6" borderId="27" xfId="0" applyFont="1" applyFill="1" applyBorder="1" applyAlignment="1">
      <alignment horizontal="center" vertical="center" wrapText="1"/>
    </xf>
    <xf numFmtId="0" fontId="19" fillId="6" borderId="38" xfId="0" applyFont="1" applyFill="1" applyBorder="1" applyAlignment="1">
      <alignment horizontal="center" vertical="center" wrapText="1"/>
    </xf>
    <xf numFmtId="0" fontId="20" fillId="6" borderId="20" xfId="0" applyFont="1" applyFill="1" applyBorder="1" applyAlignment="1">
      <alignment horizontal="center" vertical="center" wrapText="1"/>
    </xf>
    <xf numFmtId="0" fontId="17" fillId="6" borderId="47" xfId="0" applyFont="1" applyFill="1" applyBorder="1" applyAlignment="1">
      <alignment horizontal="center" vertical="center"/>
    </xf>
    <xf numFmtId="0" fontId="17" fillId="6" borderId="50" xfId="0" applyFont="1" applyFill="1" applyBorder="1" applyAlignment="1">
      <alignment horizontal="center" vertical="center" wrapText="1"/>
    </xf>
    <xf numFmtId="0" fontId="17" fillId="6" borderId="24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17" fillId="18" borderId="27" xfId="0" applyFont="1" applyFill="1" applyBorder="1" applyAlignment="1">
      <alignment horizontal="center" vertical="center" wrapText="1"/>
    </xf>
    <xf numFmtId="0" fontId="17" fillId="18" borderId="27" xfId="0" applyFont="1" applyFill="1" applyBorder="1" applyAlignment="1">
      <alignment horizontal="center" vertical="center"/>
    </xf>
    <xf numFmtId="0" fontId="15" fillId="6" borderId="28" xfId="0" applyFont="1" applyFill="1" applyBorder="1" applyAlignment="1">
      <alignment horizontal="center" vertical="center"/>
    </xf>
    <xf numFmtId="0" fontId="22" fillId="23" borderId="20" xfId="0" applyFont="1" applyFill="1" applyBorder="1" applyAlignment="1">
      <alignment horizontal="center" wrapText="1"/>
    </xf>
    <xf numFmtId="0" fontId="22" fillId="23" borderId="51" xfId="0" applyFont="1" applyFill="1" applyBorder="1" applyAlignment="1">
      <alignment horizontal="center"/>
    </xf>
    <xf numFmtId="0" fontId="17" fillId="6" borderId="52" xfId="0" applyFont="1" applyFill="1" applyBorder="1" applyAlignment="1">
      <alignment horizontal="center" vertical="center" wrapText="1"/>
    </xf>
    <xf numFmtId="0" fontId="20" fillId="6" borderId="26" xfId="0" applyFont="1" applyFill="1" applyBorder="1" applyAlignment="1">
      <alignment horizontal="center" vertical="center"/>
    </xf>
    <xf numFmtId="0" fontId="20" fillId="6" borderId="39" xfId="0" applyFont="1" applyFill="1" applyBorder="1" applyAlignment="1">
      <alignment horizontal="center" vertical="center"/>
    </xf>
    <xf numFmtId="0" fontId="20" fillId="6" borderId="26" xfId="0" applyFont="1" applyFill="1" applyBorder="1" applyAlignment="1">
      <alignment horizontal="center" vertical="center" wrapText="1"/>
    </xf>
    <xf numFmtId="0" fontId="16" fillId="17" borderId="20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0" fillId="6" borderId="17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 wrapText="1"/>
    </xf>
    <xf numFmtId="0" fontId="17" fillId="6" borderId="42" xfId="0" applyFont="1" applyFill="1" applyBorder="1" applyAlignment="1">
      <alignment horizontal="center" vertical="center"/>
    </xf>
    <xf numFmtId="0" fontId="17" fillId="22" borderId="21" xfId="0" applyFont="1" applyFill="1" applyBorder="1" applyAlignment="1">
      <alignment horizontal="center" vertical="center" wrapText="1"/>
    </xf>
    <xf numFmtId="0" fontId="15" fillId="6" borderId="40" xfId="0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/>
    </xf>
    <xf numFmtId="0" fontId="17" fillId="20" borderId="25" xfId="0" applyFont="1" applyFill="1" applyBorder="1" applyAlignment="1">
      <alignment horizontal="center" vertical="center" wrapText="1"/>
    </xf>
    <xf numFmtId="0" fontId="17" fillId="6" borderId="53" xfId="0" applyFont="1" applyFill="1" applyBorder="1" applyAlignment="1">
      <alignment horizontal="center" vertical="center"/>
    </xf>
    <xf numFmtId="0" fontId="19" fillId="6" borderId="42" xfId="0" applyFont="1" applyFill="1" applyBorder="1" applyAlignment="1">
      <alignment horizontal="center" vertical="center" wrapText="1"/>
    </xf>
    <xf numFmtId="0" fontId="17" fillId="6" borderId="23" xfId="0" applyFont="1" applyFill="1" applyBorder="1" applyAlignment="1">
      <alignment horizontal="center" vertical="center" wrapText="1"/>
    </xf>
    <xf numFmtId="0" fontId="17" fillId="6" borderId="39" xfId="0" applyFont="1" applyFill="1" applyBorder="1" applyAlignment="1">
      <alignment horizontal="center" vertical="center" wrapText="1"/>
    </xf>
    <xf numFmtId="0" fontId="17" fillId="6" borderId="22" xfId="0" applyFont="1" applyFill="1" applyBorder="1" applyAlignment="1">
      <alignment horizontal="center" vertical="center" wrapText="1"/>
    </xf>
    <xf numFmtId="0" fontId="16" fillId="16" borderId="54" xfId="0" applyFont="1" applyFill="1" applyBorder="1" applyAlignment="1">
      <alignment horizontal="center" vertical="center" wrapText="1"/>
    </xf>
    <xf numFmtId="0" fontId="17" fillId="6" borderId="55" xfId="0" applyFont="1" applyFill="1" applyBorder="1" applyAlignment="1">
      <alignment horizontal="center" vertical="center" wrapText="1"/>
    </xf>
    <xf numFmtId="0" fontId="17" fillId="6" borderId="56" xfId="0" applyFont="1" applyFill="1" applyBorder="1" applyAlignment="1">
      <alignment horizontal="center" vertical="center"/>
    </xf>
    <xf numFmtId="0" fontId="0" fillId="0" borderId="55" xfId="0" applyBorder="1"/>
    <xf numFmtId="0" fontId="17" fillId="6" borderId="55" xfId="0" applyFont="1" applyFill="1" applyBorder="1" applyAlignment="1">
      <alignment horizontal="center" vertical="center"/>
    </xf>
    <xf numFmtId="0" fontId="16" fillId="9" borderId="54" xfId="0" applyFont="1" applyFill="1" applyBorder="1" applyAlignment="1">
      <alignment horizontal="center" vertical="center" wrapText="1"/>
    </xf>
    <xf numFmtId="0" fontId="17" fillId="6" borderId="57" xfId="0" applyFont="1" applyFill="1" applyBorder="1" applyAlignment="1">
      <alignment horizontal="center" vertical="center" wrapText="1"/>
    </xf>
    <xf numFmtId="0" fontId="18" fillId="6" borderId="55" xfId="0" applyFont="1" applyFill="1" applyBorder="1" applyAlignment="1">
      <alignment horizontal="center" vertical="center"/>
    </xf>
    <xf numFmtId="0" fontId="19" fillId="6" borderId="58" xfId="0" applyFont="1" applyFill="1" applyBorder="1" applyAlignment="1">
      <alignment horizontal="center" vertical="center" wrapText="1"/>
    </xf>
    <xf numFmtId="0" fontId="16" fillId="16" borderId="25" xfId="0" applyFont="1" applyFill="1" applyBorder="1" applyAlignment="1">
      <alignment horizontal="center" vertical="center" wrapText="1"/>
    </xf>
    <xf numFmtId="0" fontId="16" fillId="17" borderId="25" xfId="0" applyFont="1" applyFill="1" applyBorder="1" applyAlignment="1">
      <alignment vertical="center"/>
    </xf>
    <xf numFmtId="0" fontId="0" fillId="0" borderId="28" xfId="0" applyBorder="1"/>
    <xf numFmtId="0" fontId="16" fillId="9" borderId="25" xfId="0" applyFont="1" applyFill="1" applyBorder="1" applyAlignment="1">
      <alignment horizontal="center" vertical="center" wrapText="1"/>
    </xf>
    <xf numFmtId="0" fontId="19" fillId="6" borderId="25" xfId="0" applyFont="1" applyFill="1" applyBorder="1" applyAlignment="1">
      <alignment horizontal="center" vertical="center" wrapText="1"/>
    </xf>
    <xf numFmtId="0" fontId="19" fillId="6" borderId="28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51" xfId="0" applyBorder="1"/>
    <xf numFmtId="0" fontId="15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5" fillId="24" borderId="0" xfId="0" applyFont="1" applyFill="1" applyAlignment="1">
      <alignment horizontal="center" vertical="center"/>
    </xf>
    <xf numFmtId="0" fontId="15" fillId="24" borderId="50" xfId="0" applyFont="1" applyFill="1" applyBorder="1" applyAlignment="1">
      <alignment horizontal="center" vertical="center"/>
    </xf>
    <xf numFmtId="0" fontId="17" fillId="24" borderId="1" xfId="0" applyFont="1" applyFill="1" applyBorder="1" applyAlignment="1">
      <alignment horizontal="center" vertical="center"/>
    </xf>
    <xf numFmtId="0" fontId="15" fillId="24" borderId="1" xfId="0" applyFont="1" applyFill="1" applyBorder="1" applyAlignment="1">
      <alignment horizontal="center" vertical="center"/>
    </xf>
    <xf numFmtId="0" fontId="15" fillId="25" borderId="0" xfId="0" applyFont="1" applyFill="1" applyAlignment="1">
      <alignment horizontal="center" vertical="center"/>
    </xf>
    <xf numFmtId="0" fontId="15" fillId="25" borderId="50" xfId="0" applyFont="1" applyFill="1" applyBorder="1" applyAlignment="1">
      <alignment horizontal="center" vertical="center"/>
    </xf>
    <xf numFmtId="0" fontId="17" fillId="25" borderId="1" xfId="0" applyFont="1" applyFill="1" applyBorder="1" applyAlignment="1">
      <alignment horizontal="center" vertical="center"/>
    </xf>
    <xf numFmtId="0" fontId="15" fillId="25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5" fillId="2" borderId="0" xfId="0" applyFont="1" applyFill="1" applyAlignment="1">
      <alignment horizontal="center" vertical="center"/>
    </xf>
    <xf numFmtId="0" fontId="15" fillId="2" borderId="50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6" borderId="0" xfId="0" applyFont="1" applyFill="1" applyAlignment="1">
      <alignment horizontal="center" vertical="center"/>
    </xf>
    <xf numFmtId="0" fontId="15" fillId="26" borderId="50" xfId="0" applyFont="1" applyFill="1" applyBorder="1" applyAlignment="1">
      <alignment horizontal="center" vertical="center"/>
    </xf>
    <xf numFmtId="0" fontId="17" fillId="26" borderId="1" xfId="0" applyFont="1" applyFill="1" applyBorder="1" applyAlignment="1">
      <alignment horizontal="center" vertical="center"/>
    </xf>
    <xf numFmtId="0" fontId="15" fillId="8" borderId="0" xfId="0" applyFont="1" applyFill="1" applyAlignment="1">
      <alignment horizontal="center" vertical="center"/>
    </xf>
    <xf numFmtId="0" fontId="15" fillId="8" borderId="50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0" fillId="0" borderId="50" xfId="0" applyBorder="1"/>
    <xf numFmtId="0" fontId="23" fillId="0" borderId="0" xfId="0" applyFont="1"/>
    <xf numFmtId="0" fontId="15" fillId="4" borderId="0" xfId="0" applyFont="1" applyFill="1" applyAlignment="1">
      <alignment horizontal="center" vertical="center"/>
    </xf>
    <xf numFmtId="0" fontId="15" fillId="4" borderId="50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5" fillId="26" borderId="1" xfId="0" applyFont="1" applyFill="1" applyBorder="1" applyAlignment="1">
      <alignment horizontal="center" vertical="center"/>
    </xf>
    <xf numFmtId="0" fontId="24" fillId="0" borderId="0" xfId="0" applyFont="1" applyAlignment="1">
      <alignment horizontal="center" wrapText="1"/>
    </xf>
    <xf numFmtId="0" fontId="17" fillId="8" borderId="21" xfId="0" applyFont="1" applyFill="1" applyBorder="1" applyAlignment="1">
      <alignment horizontal="center" vertical="center" wrapText="1"/>
    </xf>
    <xf numFmtId="0" fontId="17" fillId="8" borderId="20" xfId="0" applyFont="1" applyFill="1" applyBorder="1" applyAlignment="1">
      <alignment horizontal="center" vertical="center"/>
    </xf>
    <xf numFmtId="0" fontId="17" fillId="8" borderId="31" xfId="0" applyFont="1" applyFill="1" applyBorder="1" applyAlignment="1">
      <alignment horizontal="center" vertical="center" wrapText="1"/>
    </xf>
    <xf numFmtId="0" fontId="17" fillId="18" borderId="26" xfId="0" applyFont="1" applyFill="1" applyBorder="1" applyAlignment="1">
      <alignment horizontal="center" vertical="center"/>
    </xf>
    <xf numFmtId="0" fontId="17" fillId="6" borderId="52" xfId="0" applyFont="1" applyFill="1" applyBorder="1" applyAlignment="1">
      <alignment horizontal="center" vertical="center"/>
    </xf>
    <xf numFmtId="0" fontId="17" fillId="4" borderId="26" xfId="0" applyFont="1" applyFill="1" applyBorder="1" applyAlignment="1">
      <alignment horizontal="center" vertical="center" wrapText="1"/>
    </xf>
    <xf numFmtId="0" fontId="17" fillId="18" borderId="26" xfId="0" applyFont="1" applyFill="1" applyBorder="1" applyAlignment="1">
      <alignment horizontal="center" vertical="center" wrapText="1"/>
    </xf>
    <xf numFmtId="0" fontId="17" fillId="18" borderId="25" xfId="0" applyFont="1" applyFill="1" applyBorder="1" applyAlignment="1">
      <alignment horizontal="center" vertical="center"/>
    </xf>
    <xf numFmtId="0" fontId="17" fillId="18" borderId="28" xfId="0" applyFont="1" applyFill="1" applyBorder="1" applyAlignment="1">
      <alignment horizontal="center" vertical="center"/>
    </xf>
    <xf numFmtId="0" fontId="17" fillId="8" borderId="20" xfId="0" applyFont="1" applyFill="1" applyBorder="1" applyAlignment="1">
      <alignment horizontal="center" vertical="center" wrapText="1"/>
    </xf>
    <xf numFmtId="0" fontId="17" fillId="21" borderId="25" xfId="0" applyFont="1" applyFill="1" applyBorder="1" applyAlignment="1">
      <alignment horizontal="center" vertical="center" wrapText="1"/>
    </xf>
    <xf numFmtId="0" fontId="17" fillId="21" borderId="25" xfId="0" applyFont="1" applyFill="1" applyBorder="1" applyAlignment="1">
      <alignment horizontal="center" vertical="center"/>
    </xf>
    <xf numFmtId="0" fontId="17" fillId="22" borderId="28" xfId="0" applyFont="1" applyFill="1" applyBorder="1" applyAlignment="1">
      <alignment horizontal="center" vertical="center"/>
    </xf>
    <xf numFmtId="0" fontId="17" fillId="21" borderId="21" xfId="0" applyFont="1" applyFill="1" applyBorder="1" applyAlignment="1">
      <alignment horizontal="center" vertical="center" wrapText="1"/>
    </xf>
    <xf numFmtId="0" fontId="17" fillId="18" borderId="31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center" vertical="center"/>
    </xf>
    <xf numFmtId="0" fontId="17" fillId="22" borderId="26" xfId="0" applyFont="1" applyFill="1" applyBorder="1" applyAlignment="1">
      <alignment horizontal="center" vertical="center" wrapText="1"/>
    </xf>
    <xf numFmtId="0" fontId="17" fillId="22" borderId="26" xfId="0" applyFont="1" applyFill="1" applyBorder="1" applyAlignment="1">
      <alignment horizontal="center" vertical="center"/>
    </xf>
    <xf numFmtId="0" fontId="17" fillId="19" borderId="27" xfId="0" applyFont="1" applyFill="1" applyBorder="1" applyAlignment="1">
      <alignment horizontal="center" vertical="center" wrapText="1"/>
    </xf>
    <xf numFmtId="0" fontId="17" fillId="19" borderId="26" xfId="0" applyFont="1" applyFill="1" applyBorder="1" applyAlignment="1">
      <alignment horizontal="center" vertical="center"/>
    </xf>
    <xf numFmtId="0" fontId="17" fillId="7" borderId="21" xfId="0" applyFont="1" applyFill="1" applyBorder="1" applyAlignment="1">
      <alignment horizontal="center" vertical="center" wrapText="1"/>
    </xf>
    <xf numFmtId="0" fontId="17" fillId="7" borderId="20" xfId="0" applyFont="1" applyFill="1" applyBorder="1" applyAlignment="1">
      <alignment horizontal="center" vertical="center"/>
    </xf>
    <xf numFmtId="0" fontId="17" fillId="18" borderId="1" xfId="0" applyFont="1" applyFill="1" applyBorder="1" applyAlignment="1">
      <alignment horizontal="center" vertical="center" wrapText="1"/>
    </xf>
    <xf numFmtId="0" fontId="17" fillId="21" borderId="34" xfId="0" applyFont="1" applyFill="1" applyBorder="1" applyAlignment="1">
      <alignment horizontal="center" vertical="center"/>
    </xf>
    <xf numFmtId="0" fontId="17" fillId="21" borderId="31" xfId="0" applyFont="1" applyFill="1" applyBorder="1" applyAlignment="1">
      <alignment horizontal="center" vertical="center" wrapText="1"/>
    </xf>
    <xf numFmtId="0" fontId="17" fillId="4" borderId="31" xfId="0" applyFont="1" applyFill="1" applyBorder="1" applyAlignment="1">
      <alignment horizontal="center" vertical="center"/>
    </xf>
    <xf numFmtId="0" fontId="17" fillId="7" borderId="26" xfId="0" applyFont="1" applyFill="1" applyBorder="1" applyAlignment="1">
      <alignment horizontal="center" vertical="center" wrapText="1"/>
    </xf>
    <xf numFmtId="0" fontId="17" fillId="7" borderId="26" xfId="0" applyFont="1" applyFill="1" applyBorder="1" applyAlignment="1">
      <alignment horizontal="center" vertical="center"/>
    </xf>
    <xf numFmtId="0" fontId="17" fillId="7" borderId="28" xfId="0" applyFont="1" applyFill="1" applyBorder="1" applyAlignment="1">
      <alignment horizontal="center" vertical="center"/>
    </xf>
    <xf numFmtId="0" fontId="17" fillId="21" borderId="20" xfId="0" applyFont="1" applyFill="1" applyBorder="1" applyAlignment="1">
      <alignment horizontal="center" vertical="center"/>
    </xf>
    <xf numFmtId="0" fontId="17" fillId="21" borderId="20" xfId="0" applyFont="1" applyFill="1" applyBorder="1" applyAlignment="1">
      <alignment horizontal="center" vertical="center" wrapText="1"/>
    </xf>
    <xf numFmtId="0" fontId="20" fillId="6" borderId="35" xfId="0" applyFont="1" applyFill="1" applyBorder="1" applyAlignment="1">
      <alignment horizontal="center" vertical="center" wrapText="1"/>
    </xf>
    <xf numFmtId="0" fontId="17" fillId="8" borderId="26" xfId="0" applyFont="1" applyFill="1" applyBorder="1" applyAlignment="1">
      <alignment horizontal="center" vertical="center" wrapText="1"/>
    </xf>
    <xf numFmtId="0" fontId="17" fillId="8" borderId="25" xfId="0" applyFont="1" applyFill="1" applyBorder="1" applyAlignment="1">
      <alignment horizontal="center" vertical="center"/>
    </xf>
    <xf numFmtId="0" fontId="17" fillId="7" borderId="25" xfId="0" applyFont="1" applyFill="1" applyBorder="1" applyAlignment="1">
      <alignment horizontal="center" vertical="center" wrapText="1"/>
    </xf>
    <xf numFmtId="0" fontId="15" fillId="6" borderId="26" xfId="0" applyFont="1" applyFill="1" applyBorder="1" applyAlignment="1">
      <alignment horizontal="center" vertical="center" wrapText="1"/>
    </xf>
    <xf numFmtId="0" fontId="17" fillId="21" borderId="31" xfId="0" applyFont="1" applyFill="1" applyBorder="1" applyAlignment="1">
      <alignment horizontal="center" vertical="center"/>
    </xf>
    <xf numFmtId="0" fontId="17" fillId="8" borderId="28" xfId="0" applyFont="1" applyFill="1" applyBorder="1" applyAlignment="1">
      <alignment horizontal="center" vertical="center" wrapText="1"/>
    </xf>
    <xf numFmtId="0" fontId="17" fillId="21" borderId="27" xfId="0" applyFont="1" applyFill="1" applyBorder="1" applyAlignment="1">
      <alignment horizontal="center" vertical="center"/>
    </xf>
    <xf numFmtId="0" fontId="17" fillId="8" borderId="25" xfId="0" applyFont="1" applyFill="1" applyBorder="1" applyAlignment="1">
      <alignment horizontal="center" vertical="center" wrapText="1"/>
    </xf>
    <xf numFmtId="0" fontId="17" fillId="4" borderId="20" xfId="0" applyFont="1" applyFill="1" applyBorder="1" applyAlignment="1">
      <alignment horizontal="center" vertical="center"/>
    </xf>
    <xf numFmtId="0" fontId="17" fillId="20" borderId="20" xfId="0" applyFont="1" applyFill="1" applyBorder="1" applyAlignment="1">
      <alignment horizontal="center" vertical="center"/>
    </xf>
    <xf numFmtId="0" fontId="17" fillId="20" borderId="31" xfId="0" applyFont="1" applyFill="1" applyBorder="1" applyAlignment="1">
      <alignment horizontal="center" vertical="center" wrapText="1"/>
    </xf>
    <xf numFmtId="0" fontId="17" fillId="6" borderId="33" xfId="0" applyFont="1" applyFill="1" applyBorder="1" applyAlignment="1">
      <alignment horizontal="center" vertical="center" wrapText="1"/>
    </xf>
    <xf numFmtId="0" fontId="17" fillId="19" borderId="20" xfId="0" applyFont="1" applyFill="1" applyBorder="1" applyAlignment="1">
      <alignment horizontal="center" vertical="center" wrapText="1"/>
    </xf>
    <xf numFmtId="0" fontId="17" fillId="19" borderId="24" xfId="0" applyFont="1" applyFill="1" applyBorder="1" applyAlignment="1">
      <alignment horizontal="center" vertical="center"/>
    </xf>
    <xf numFmtId="0" fontId="17" fillId="19" borderId="26" xfId="0" applyFont="1" applyFill="1" applyBorder="1" applyAlignment="1">
      <alignment horizontal="center" vertical="center" wrapText="1"/>
    </xf>
    <xf numFmtId="0" fontId="17" fillId="19" borderId="40" xfId="0" applyFont="1" applyFill="1" applyBorder="1" applyAlignment="1">
      <alignment horizontal="center" vertical="center"/>
    </xf>
    <xf numFmtId="0" fontId="17" fillId="19" borderId="31" xfId="0" applyFont="1" applyFill="1" applyBorder="1" applyAlignment="1">
      <alignment horizontal="center" vertical="center"/>
    </xf>
    <xf numFmtId="0" fontId="17" fillId="4" borderId="26" xfId="0" applyFont="1" applyFill="1" applyBorder="1" applyAlignment="1">
      <alignment horizontal="center" vertical="center"/>
    </xf>
    <xf numFmtId="0" fontId="17" fillId="20" borderId="21" xfId="0" applyFont="1" applyFill="1" applyBorder="1" applyAlignment="1">
      <alignment horizontal="center" vertical="center"/>
    </xf>
    <xf numFmtId="0" fontId="17" fillId="19" borderId="34" xfId="0" applyFont="1" applyFill="1" applyBorder="1" applyAlignment="1">
      <alignment horizontal="center" vertical="center"/>
    </xf>
    <xf numFmtId="0" fontId="17" fillId="19" borderId="49" xfId="0" applyFont="1" applyFill="1" applyBorder="1" applyAlignment="1">
      <alignment horizontal="center" vertical="center"/>
    </xf>
    <xf numFmtId="0" fontId="17" fillId="4" borderId="25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7" fillId="19" borderId="22" xfId="0" applyFont="1" applyFill="1" applyBorder="1" applyAlignment="1">
      <alignment horizontal="center" vertical="center" wrapText="1"/>
    </xf>
    <xf numFmtId="0" fontId="15" fillId="6" borderId="52" xfId="0" applyFont="1" applyFill="1" applyBorder="1" applyAlignment="1">
      <alignment horizontal="center" vertical="center"/>
    </xf>
    <xf numFmtId="0" fontId="17" fillId="22" borderId="25" xfId="0" applyFont="1" applyFill="1" applyBorder="1" applyAlignment="1">
      <alignment horizontal="center" vertical="center" wrapText="1"/>
    </xf>
    <xf numFmtId="0" fontId="17" fillId="22" borderId="20" xfId="0" applyFont="1" applyFill="1" applyBorder="1" applyAlignment="1">
      <alignment horizontal="center" vertical="center"/>
    </xf>
    <xf numFmtId="0" fontId="17" fillId="22" borderId="28" xfId="0" applyFont="1" applyFill="1" applyBorder="1" applyAlignment="1">
      <alignment horizontal="center" vertical="center" wrapText="1"/>
    </xf>
    <xf numFmtId="0" fontId="25" fillId="0" borderId="0" xfId="0" applyFont="1"/>
    <xf numFmtId="0" fontId="17" fillId="19" borderId="20" xfId="0" applyFont="1" applyFill="1" applyBorder="1" applyAlignment="1">
      <alignment horizontal="center" vertical="center"/>
    </xf>
    <xf numFmtId="0" fontId="15" fillId="6" borderId="22" xfId="0" applyFont="1" applyFill="1" applyBorder="1" applyAlignment="1">
      <alignment horizontal="center" vertical="center"/>
    </xf>
    <xf numFmtId="0" fontId="15" fillId="6" borderId="21" xfId="0" applyFont="1" applyFill="1" applyBorder="1" applyAlignment="1">
      <alignment horizontal="center" vertical="center"/>
    </xf>
    <xf numFmtId="0" fontId="15" fillId="6" borderId="47" xfId="0" applyFont="1" applyFill="1" applyBorder="1" applyAlignment="1">
      <alignment horizontal="center" vertical="center"/>
    </xf>
    <xf numFmtId="0" fontId="17" fillId="19" borderId="25" xfId="0" applyFont="1" applyFill="1" applyBorder="1" applyAlignment="1">
      <alignment horizontal="center" vertical="center" wrapText="1"/>
    </xf>
    <xf numFmtId="0" fontId="17" fillId="8" borderId="27" xfId="0" applyFont="1" applyFill="1" applyBorder="1" applyAlignment="1">
      <alignment horizontal="center" vertical="center" wrapText="1"/>
    </xf>
    <xf numFmtId="0" fontId="17" fillId="19" borderId="31" xfId="0" applyFont="1" applyFill="1" applyBorder="1" applyAlignment="1">
      <alignment horizontal="center" vertical="center" wrapText="1"/>
    </xf>
    <xf numFmtId="0" fontId="17" fillId="19" borderId="59" xfId="0" applyFont="1" applyFill="1" applyBorder="1" applyAlignment="1">
      <alignment horizontal="center" vertical="center"/>
    </xf>
    <xf numFmtId="0" fontId="15" fillId="16" borderId="21" xfId="0" quotePrefix="1" applyFont="1" applyFill="1" applyBorder="1" applyAlignment="1">
      <alignment vertical="center"/>
    </xf>
    <xf numFmtId="0" fontId="15" fillId="16" borderId="22" xfId="0" quotePrefix="1" applyFont="1" applyFill="1" applyBorder="1" applyAlignment="1">
      <alignment horizontal="center" vertical="center"/>
    </xf>
    <xf numFmtId="0" fontId="15" fillId="16" borderId="23" xfId="0" quotePrefix="1" applyFont="1" applyFill="1" applyBorder="1" applyAlignment="1">
      <alignment horizontal="center" vertical="center"/>
    </xf>
    <xf numFmtId="0" fontId="16" fillId="17" borderId="27" xfId="0" quotePrefix="1" applyFont="1" applyFill="1" applyBorder="1" applyAlignment="1">
      <alignment horizontal="center" vertical="center"/>
    </xf>
    <xf numFmtId="0" fontId="16" fillId="17" borderId="39" xfId="0" quotePrefix="1" applyFont="1" applyFill="1" applyBorder="1" applyAlignment="1">
      <alignment horizontal="center" vertical="center"/>
    </xf>
    <xf numFmtId="0" fontId="16" fillId="10" borderId="39" xfId="0" quotePrefix="1" applyFont="1" applyFill="1" applyBorder="1" applyAlignment="1">
      <alignment horizontal="center" vertical="center"/>
    </xf>
    <xf numFmtId="0" fontId="16" fillId="10" borderId="42" xfId="0" quotePrefix="1" applyFont="1" applyFill="1" applyBorder="1" applyAlignment="1">
      <alignment vertical="center"/>
    </xf>
    <xf numFmtId="0" fontId="15" fillId="16" borderId="45" xfId="0" quotePrefix="1" applyFont="1" applyFill="1" applyBorder="1" applyAlignment="1">
      <alignment horizontal="center" vertical="center"/>
    </xf>
    <xf numFmtId="0" fontId="16" fillId="10" borderId="49" xfId="0" quotePrefix="1" applyFont="1" applyFill="1" applyBorder="1" applyAlignment="1">
      <alignment horizontal="center" vertical="center"/>
    </xf>
    <xf numFmtId="0" fontId="16" fillId="10" borderId="28" xfId="0" quotePrefix="1" applyFont="1" applyFill="1" applyBorder="1" applyAlignment="1">
      <alignment vertical="center"/>
    </xf>
    <xf numFmtId="0" fontId="10" fillId="6" borderId="5" xfId="0" quotePrefix="1" applyFont="1" applyFill="1" applyBorder="1" applyAlignment="1">
      <alignment horizontal="center" vertical="center" wrapText="1"/>
    </xf>
    <xf numFmtId="0" fontId="17" fillId="6" borderId="27" xfId="0" quotePrefix="1" applyFont="1" applyFill="1" applyBorder="1" applyAlignment="1">
      <alignment horizontal="center" vertical="center" wrapText="1"/>
    </xf>
    <xf numFmtId="0" fontId="17" fillId="6" borderId="26" xfId="0" quotePrefix="1" applyFont="1" applyFill="1" applyBorder="1" applyAlignment="1">
      <alignment horizontal="center" vertical="center" wrapText="1"/>
    </xf>
    <xf numFmtId="0" fontId="13" fillId="13" borderId="17" xfId="0" applyFont="1" applyFill="1" applyBorder="1" applyAlignment="1">
      <alignment horizontal="center" vertical="center" wrapText="1"/>
    </xf>
    <xf numFmtId="0" fontId="13" fillId="13" borderId="18" xfId="0" applyFont="1" applyFill="1" applyBorder="1" applyAlignment="1">
      <alignment horizontal="center" vertical="center" wrapText="1"/>
    </xf>
    <xf numFmtId="0" fontId="13" fillId="13" borderId="19" xfId="0" applyFont="1" applyFill="1" applyBorder="1" applyAlignment="1">
      <alignment horizontal="center" vertical="center" wrapText="1"/>
    </xf>
    <xf numFmtId="0" fontId="14" fillId="14" borderId="18" xfId="0" applyFont="1" applyFill="1" applyBorder="1" applyAlignment="1">
      <alignment horizontal="center" vertical="center" wrapText="1"/>
    </xf>
    <xf numFmtId="0" fontId="14" fillId="14" borderId="19" xfId="0" applyFont="1" applyFill="1" applyBorder="1" applyAlignment="1">
      <alignment horizontal="center" vertical="center" wrapText="1"/>
    </xf>
    <xf numFmtId="0" fontId="14" fillId="15" borderId="17" xfId="0" applyFont="1" applyFill="1" applyBorder="1" applyAlignment="1">
      <alignment horizontal="center" vertical="center" wrapText="1"/>
    </xf>
    <xf numFmtId="0" fontId="14" fillId="15" borderId="18" xfId="0" applyFont="1" applyFill="1" applyBorder="1" applyAlignment="1">
      <alignment horizontal="center" vertical="center" wrapText="1"/>
    </xf>
    <xf numFmtId="0" fontId="15" fillId="16" borderId="17" xfId="0" quotePrefix="1" applyFont="1" applyFill="1" applyBorder="1" applyAlignment="1">
      <alignment horizontal="center" vertical="center"/>
    </xf>
    <xf numFmtId="0" fontId="15" fillId="16" borderId="19" xfId="0" applyFont="1" applyFill="1" applyBorder="1" applyAlignment="1">
      <alignment horizontal="center" vertical="center"/>
    </xf>
    <xf numFmtId="0" fontId="15" fillId="16" borderId="24" xfId="0" quotePrefix="1" applyFont="1" applyFill="1" applyBorder="1" applyAlignment="1">
      <alignment horizontal="center" vertical="center"/>
    </xf>
    <xf numFmtId="0" fontId="15" fillId="16" borderId="23" xfId="0" applyFont="1" applyFill="1" applyBorder="1" applyAlignment="1">
      <alignment horizontal="center" vertical="center"/>
    </xf>
    <xf numFmtId="0" fontId="15" fillId="16" borderId="43" xfId="0" quotePrefix="1" applyFont="1" applyFill="1" applyBorder="1" applyAlignment="1">
      <alignment horizontal="center" vertical="center"/>
    </xf>
    <xf numFmtId="0" fontId="15" fillId="16" borderId="22" xfId="0" applyFont="1" applyFill="1" applyBorder="1" applyAlignment="1">
      <alignment horizontal="center" vertical="center"/>
    </xf>
    <xf numFmtId="0" fontId="15" fillId="16" borderId="46" xfId="0" applyFont="1" applyFill="1" applyBorder="1" applyAlignment="1">
      <alignment horizontal="center" vertical="center"/>
    </xf>
    <xf numFmtId="0" fontId="16" fillId="17" borderId="25" xfId="0" quotePrefix="1" applyFont="1" applyFill="1" applyBorder="1" applyAlignment="1">
      <alignment horizontal="center" vertical="center"/>
    </xf>
    <xf numFmtId="0" fontId="16" fillId="17" borderId="31" xfId="0" applyFont="1" applyFill="1" applyBorder="1" applyAlignment="1">
      <alignment horizontal="center" vertical="center"/>
    </xf>
    <xf numFmtId="0" fontId="16" fillId="17" borderId="27" xfId="0" quotePrefix="1" applyFont="1" applyFill="1" applyBorder="1" applyAlignment="1">
      <alignment horizontal="center" vertical="center"/>
    </xf>
    <xf numFmtId="0" fontId="16" fillId="10" borderId="25" xfId="0" quotePrefix="1" applyFont="1" applyFill="1" applyBorder="1" applyAlignment="1">
      <alignment horizontal="center" vertical="center"/>
    </xf>
    <xf numFmtId="0" fontId="16" fillId="10" borderId="25" xfId="0" applyFont="1" applyFill="1" applyBorder="1" applyAlignment="1">
      <alignment horizontal="center" vertical="center"/>
    </xf>
    <xf numFmtId="0" fontId="16" fillId="10" borderId="27" xfId="0" quotePrefix="1" applyFont="1" applyFill="1" applyBorder="1" applyAlignment="1">
      <alignment horizontal="center" vertical="center"/>
    </xf>
    <xf numFmtId="0" fontId="16" fillId="10" borderId="3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24" borderId="1" xfId="0" applyFont="1" applyFill="1" applyBorder="1" applyAlignment="1">
      <alignment horizontal="center" vertical="center"/>
    </xf>
    <xf numFmtId="0" fontId="17" fillId="25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6" borderId="1" xfId="0" applyFont="1" applyFill="1" applyBorder="1" applyAlignment="1">
      <alignment horizontal="center" vertical="center"/>
    </xf>
    <xf numFmtId="0" fontId="15" fillId="8" borderId="17" xfId="0" applyFont="1" applyFill="1" applyBorder="1" applyAlignment="1">
      <alignment horizontal="center" vertical="center"/>
    </xf>
    <xf numFmtId="0" fontId="15" fillId="8" borderId="19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6" fillId="16" borderId="20" xfId="0" applyFont="1" applyFill="1" applyBorder="1" applyAlignment="1">
      <alignment horizontal="center" vertical="center"/>
    </xf>
    <xf numFmtId="0" fontId="16" fillId="16" borderId="25" xfId="0" applyFont="1" applyFill="1" applyBorder="1" applyAlignment="1">
      <alignment horizontal="center" vertical="center"/>
    </xf>
    <xf numFmtId="0" fontId="16" fillId="16" borderId="29" xfId="0" applyFont="1" applyFill="1" applyBorder="1" applyAlignment="1">
      <alignment horizontal="center" vertical="center"/>
    </xf>
    <xf numFmtId="0" fontId="16" fillId="16" borderId="37" xfId="0" applyFont="1" applyFill="1" applyBorder="1" applyAlignment="1">
      <alignment horizontal="center" vertical="center"/>
    </xf>
    <xf numFmtId="0" fontId="21" fillId="16" borderId="25" xfId="0" applyFont="1" applyFill="1" applyBorder="1" applyAlignment="1">
      <alignment horizontal="center" vertical="center"/>
    </xf>
    <xf numFmtId="0" fontId="21" fillId="16" borderId="29" xfId="0" applyFont="1" applyFill="1" applyBorder="1" applyAlignment="1">
      <alignment horizontal="center" vertical="center"/>
    </xf>
    <xf numFmtId="0" fontId="21" fillId="16" borderId="37" xfId="0" applyFont="1" applyFill="1" applyBorder="1" applyAlignment="1">
      <alignment horizontal="center" vertical="center"/>
    </xf>
    <xf numFmtId="0" fontId="16" fillId="17" borderId="2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wrapText="1"/>
    </xf>
    <xf numFmtId="0" fontId="16" fillId="9" borderId="29" xfId="0" applyFont="1" applyFill="1" applyBorder="1" applyAlignment="1">
      <alignment horizontal="center" vertical="center"/>
    </xf>
    <xf numFmtId="0" fontId="16" fillId="9" borderId="32" xfId="0" applyFont="1" applyFill="1" applyBorder="1" applyAlignment="1">
      <alignment horizontal="center" vertical="center"/>
    </xf>
    <xf numFmtId="0" fontId="16" fillId="9" borderId="37" xfId="0" applyFont="1" applyFill="1" applyBorder="1" applyAlignment="1">
      <alignment horizontal="center" vertical="center"/>
    </xf>
    <xf numFmtId="0" fontId="17" fillId="6" borderId="27" xfId="0" applyFont="1" applyFill="1" applyBorder="1" applyAlignment="1">
      <alignment horizontal="center" vertical="center" wrapText="1"/>
    </xf>
    <xf numFmtId="0" fontId="17" fillId="6" borderId="31" xfId="0" applyFont="1" applyFill="1" applyBorder="1" applyAlignment="1">
      <alignment horizontal="center" vertical="center" wrapText="1"/>
    </xf>
    <xf numFmtId="0" fontId="17" fillId="6" borderId="2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14" fontId="8" fillId="0" borderId="6" xfId="0" applyNumberFormat="1" applyFont="1" applyBorder="1" applyAlignment="1">
      <alignment horizontal="center" vertical="center"/>
    </xf>
    <xf numFmtId="14" fontId="8" fillId="0" borderId="13" xfId="0" applyNumberFormat="1" applyFont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7" fillId="9" borderId="13" xfId="0" applyFont="1" applyFill="1" applyBorder="1" applyAlignment="1">
      <alignment horizontal="center" vertical="center"/>
    </xf>
    <xf numFmtId="14" fontId="8" fillId="6" borderId="6" xfId="0" applyNumberFormat="1" applyFont="1" applyFill="1" applyBorder="1" applyAlignment="1">
      <alignment horizontal="center" vertical="center"/>
    </xf>
    <xf numFmtId="14" fontId="8" fillId="6" borderId="13" xfId="0" applyNumberFormat="1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7" fillId="11" borderId="6" xfId="0" applyFont="1" applyFill="1" applyBorder="1" applyAlignment="1">
      <alignment horizontal="center" vertical="center"/>
    </xf>
    <xf numFmtId="0" fontId="7" fillId="11" borderId="13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/>
    </xf>
    <xf numFmtId="0" fontId="7" fillId="9" borderId="12" xfId="0" applyFont="1" applyFill="1" applyBorder="1" applyAlignment="1">
      <alignment horizontal="center" vertical="center"/>
    </xf>
    <xf numFmtId="14" fontId="8" fillId="6" borderId="12" xfId="0" applyNumberFormat="1" applyFont="1" applyFill="1" applyBorder="1" applyAlignment="1">
      <alignment horizontal="center" vertical="center"/>
    </xf>
    <xf numFmtId="0" fontId="10" fillId="6" borderId="6" xfId="0" quotePrefix="1" applyFont="1" applyFill="1" applyBorder="1" applyAlignment="1">
      <alignment horizontal="center" vertical="center" wrapText="1"/>
    </xf>
    <xf numFmtId="0" fontId="7" fillId="11" borderId="12" xfId="0" applyFont="1" applyFill="1" applyBorder="1" applyAlignment="1">
      <alignment horizontal="center" vertical="center"/>
    </xf>
    <xf numFmtId="14" fontId="8" fillId="0" borderId="12" xfId="0" applyNumberFormat="1" applyFont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 wrapText="1"/>
    </xf>
    <xf numFmtId="14" fontId="8" fillId="0" borderId="9" xfId="0" applyNumberFormat="1" applyFont="1" applyBorder="1" applyAlignment="1">
      <alignment horizontal="center" vertical="center"/>
    </xf>
    <xf numFmtId="14" fontId="8" fillId="0" borderId="15" xfId="0" applyNumberFormat="1" applyFont="1" applyBorder="1" applyAlignment="1">
      <alignment horizontal="center" vertical="center"/>
    </xf>
    <xf numFmtId="14" fontId="8" fillId="0" borderId="16" xfId="0" applyNumberFormat="1" applyFont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6" fillId="6" borderId="14" xfId="0" quotePrefix="1" applyFont="1" applyFill="1" applyBorder="1" applyAlignment="1">
      <alignment horizontal="center" vertical="center" wrapText="1"/>
    </xf>
  </cellXfs>
  <cellStyles count="2">
    <cellStyle name="Normal" xfId="0" builtinId="0"/>
    <cellStyle name="Normal 4 2 2 2 2 2 2 2 6" xfId="1" xr:uid="{00000000-0005-0000-0000-000031000000}"/>
  </cellStyles>
  <dxfs count="0"/>
  <tableStyles count="0" defaultTableStyle="TableStyleMedium2" defaultPivotStyle="PivotStyleLight16"/>
  <colors>
    <mruColors>
      <color rgb="FF59CEE9"/>
      <color rgb="FFE2ED55"/>
      <color rgb="FFF6894C"/>
      <color rgb="FF82C37F"/>
      <color rgb="FF53EF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3"/>
  <sheetViews>
    <sheetView zoomScale="55" zoomScaleNormal="55" workbookViewId="0">
      <pane xSplit="2" ySplit="3" topLeftCell="C37" activePane="bottomRight" state="frozen"/>
      <selection pane="topRight"/>
      <selection pane="bottomLeft"/>
      <selection pane="bottomRight" activeCell="S20" sqref="S20:T20"/>
    </sheetView>
  </sheetViews>
  <sheetFormatPr defaultColWidth="9" defaultRowHeight="1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>
      <c r="A1" s="293" t="s">
        <v>0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5"/>
    </row>
    <row r="2" spans="1:25" s="44" customFormat="1" ht="64.5" customHeight="1">
      <c r="A2" s="296" t="s">
        <v>1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7"/>
      <c r="O2" s="298" t="s">
        <v>2</v>
      </c>
      <c r="P2" s="299"/>
      <c r="Q2" s="299"/>
      <c r="R2" s="299"/>
      <c r="S2" s="299"/>
      <c r="T2" s="299"/>
      <c r="U2" s="299"/>
      <c r="V2" s="299"/>
      <c r="W2" s="299"/>
      <c r="X2" s="299"/>
      <c r="Y2"/>
    </row>
    <row r="3" spans="1:25" ht="19.5">
      <c r="A3" s="300" t="s">
        <v>3</v>
      </c>
      <c r="B3" s="301"/>
      <c r="C3" s="47" t="s">
        <v>4</v>
      </c>
      <c r="D3" s="48" t="s">
        <v>5</v>
      </c>
      <c r="E3" s="48" t="s">
        <v>6</v>
      </c>
      <c r="F3" s="48" t="s">
        <v>5</v>
      </c>
      <c r="G3" s="49" t="s">
        <v>7</v>
      </c>
      <c r="H3" s="50" t="s">
        <v>5</v>
      </c>
      <c r="I3" s="48" t="s">
        <v>8</v>
      </c>
      <c r="J3" s="50" t="s">
        <v>5</v>
      </c>
      <c r="K3" s="280" t="s">
        <v>9</v>
      </c>
      <c r="L3" s="281" t="s">
        <v>5</v>
      </c>
      <c r="M3" s="280" t="s">
        <v>10</v>
      </c>
      <c r="N3" s="282" t="s">
        <v>5</v>
      </c>
      <c r="O3" s="302" t="s">
        <v>3</v>
      </c>
      <c r="P3" s="303"/>
      <c r="Q3" s="47" t="s">
        <v>11</v>
      </c>
      <c r="R3" s="48" t="s">
        <v>5</v>
      </c>
      <c r="S3" s="48" t="s">
        <v>12</v>
      </c>
      <c r="T3" s="48" t="s">
        <v>5</v>
      </c>
      <c r="U3" s="48" t="s">
        <v>13</v>
      </c>
      <c r="V3" s="48" t="s">
        <v>5</v>
      </c>
      <c r="W3" s="48" t="s">
        <v>14</v>
      </c>
      <c r="X3" s="48" t="s">
        <v>5</v>
      </c>
    </row>
    <row r="4" spans="1:25" s="45" customFormat="1" ht="39.75" customHeight="1">
      <c r="A4" s="323" t="s">
        <v>15</v>
      </c>
      <c r="B4" s="307" t="s">
        <v>16</v>
      </c>
      <c r="C4" s="52"/>
      <c r="D4" s="52"/>
      <c r="E4" s="52"/>
      <c r="F4" s="52"/>
      <c r="G4" s="52"/>
      <c r="H4" s="88"/>
      <c r="I4" s="53"/>
      <c r="J4" s="52"/>
      <c r="K4" s="54"/>
      <c r="L4" s="55"/>
      <c r="M4" s="54"/>
      <c r="N4" s="98"/>
      <c r="O4" s="332" t="s">
        <v>15</v>
      </c>
      <c r="P4" s="310" t="s">
        <v>16</v>
      </c>
      <c r="Q4" s="57"/>
      <c r="R4" s="58"/>
      <c r="S4" s="59"/>
      <c r="T4" s="58"/>
      <c r="U4" s="59"/>
      <c r="V4" s="58"/>
      <c r="W4" s="59"/>
      <c r="X4" s="60"/>
      <c r="Y4"/>
    </row>
    <row r="5" spans="1:25" s="45" customFormat="1" ht="41.25" customHeight="1">
      <c r="A5" s="324"/>
      <c r="B5" s="330"/>
      <c r="C5" s="76"/>
      <c r="D5" s="61"/>
      <c r="E5" s="63" t="s">
        <v>17</v>
      </c>
      <c r="F5" s="63" t="s">
        <v>18</v>
      </c>
      <c r="G5" s="61"/>
      <c r="H5" s="61"/>
      <c r="I5" s="63" t="s">
        <v>19</v>
      </c>
      <c r="J5" s="82" t="s">
        <v>20</v>
      </c>
      <c r="K5" s="220" t="s">
        <v>21</v>
      </c>
      <c r="L5" s="220" t="s">
        <v>20</v>
      </c>
      <c r="M5" s="67"/>
      <c r="N5" s="138"/>
      <c r="O5" s="333"/>
      <c r="P5" s="311"/>
      <c r="Q5" s="61"/>
      <c r="R5" s="66"/>
      <c r="S5" s="67"/>
      <c r="T5" s="68"/>
      <c r="U5" s="80" t="s">
        <v>22</v>
      </c>
      <c r="V5" s="92" t="s">
        <v>23</v>
      </c>
      <c r="W5" s="80" t="s">
        <v>24</v>
      </c>
      <c r="X5" s="262" t="s">
        <v>23</v>
      </c>
      <c r="Y5"/>
    </row>
    <row r="6" spans="1:25" s="45" customFormat="1" ht="36.75" customHeight="1">
      <c r="A6" s="325" t="s">
        <v>25</v>
      </c>
      <c r="B6" s="309" t="s">
        <v>26</v>
      </c>
      <c r="C6" s="90" t="s">
        <v>27</v>
      </c>
      <c r="D6" s="214" t="s">
        <v>20</v>
      </c>
      <c r="E6" s="140" t="s">
        <v>28</v>
      </c>
      <c r="F6" s="87" t="s">
        <v>20</v>
      </c>
      <c r="G6" s="64" t="s">
        <v>29</v>
      </c>
      <c r="H6" s="251" t="s">
        <v>20</v>
      </c>
      <c r="I6" s="52"/>
      <c r="J6" s="71"/>
      <c r="K6" s="53"/>
      <c r="L6" s="53"/>
      <c r="M6" s="52"/>
      <c r="N6" s="93"/>
      <c r="O6" s="332" t="s">
        <v>25</v>
      </c>
      <c r="P6" s="312" t="s">
        <v>26</v>
      </c>
      <c r="Q6" s="72"/>
      <c r="R6" s="71"/>
      <c r="S6" s="52"/>
      <c r="T6" s="71"/>
      <c r="U6" s="53"/>
      <c r="V6" s="73"/>
      <c r="W6" s="224" t="s">
        <v>30</v>
      </c>
      <c r="X6" s="118" t="s">
        <v>23</v>
      </c>
      <c r="Y6"/>
    </row>
    <row r="7" spans="1:25" s="45" customFormat="1" ht="40.5" customHeight="1">
      <c r="A7" s="326"/>
      <c r="B7" s="308"/>
      <c r="C7" s="61"/>
      <c r="D7" s="62"/>
      <c r="E7" s="224" t="s">
        <v>31</v>
      </c>
      <c r="F7" s="118" t="s">
        <v>18</v>
      </c>
      <c r="G7" s="89" t="s">
        <v>32</v>
      </c>
      <c r="H7" s="87" t="s">
        <v>18</v>
      </c>
      <c r="I7" s="61"/>
      <c r="J7" s="68"/>
      <c r="K7" s="61"/>
      <c r="L7" s="79"/>
      <c r="M7" s="61"/>
      <c r="N7" s="66"/>
      <c r="O7" s="334"/>
      <c r="P7" s="313"/>
      <c r="Q7" s="80" t="s">
        <v>33</v>
      </c>
      <c r="R7" s="92" t="s">
        <v>34</v>
      </c>
      <c r="S7" s="100" t="s">
        <v>35</v>
      </c>
      <c r="T7" s="100" t="s">
        <v>23</v>
      </c>
      <c r="U7" s="61"/>
      <c r="V7" s="79"/>
      <c r="W7" s="80" t="s">
        <v>36</v>
      </c>
      <c r="X7" s="81" t="s">
        <v>34</v>
      </c>
      <c r="Y7" s="75"/>
    </row>
    <row r="8" spans="1:25" s="45" customFormat="1" ht="42" customHeight="1">
      <c r="A8" s="324" t="s">
        <v>37</v>
      </c>
      <c r="B8" s="307" t="s">
        <v>38</v>
      </c>
      <c r="C8" s="217" t="s">
        <v>39</v>
      </c>
      <c r="D8" s="214" t="s">
        <v>18</v>
      </c>
      <c r="E8" s="53"/>
      <c r="F8" s="52"/>
      <c r="G8" s="52"/>
      <c r="H8" s="52"/>
      <c r="I8" s="99" t="s">
        <v>40</v>
      </c>
      <c r="J8" s="95" t="s">
        <v>18</v>
      </c>
      <c r="K8" s="88"/>
      <c r="L8" s="84"/>
      <c r="M8" s="71"/>
      <c r="N8" s="136"/>
      <c r="O8" s="333" t="s">
        <v>37</v>
      </c>
      <c r="P8" s="310" t="s">
        <v>38</v>
      </c>
      <c r="Q8" s="255" t="s">
        <v>41</v>
      </c>
      <c r="R8" s="272" t="s">
        <v>23</v>
      </c>
      <c r="S8" s="83"/>
      <c r="T8" s="84"/>
      <c r="U8" s="54"/>
      <c r="V8" s="71"/>
      <c r="W8" s="54"/>
      <c r="X8" s="85"/>
      <c r="Y8"/>
    </row>
    <row r="9" spans="1:25" s="45" customFormat="1" ht="48.75" customHeight="1">
      <c r="A9" s="324"/>
      <c r="B9" s="308"/>
      <c r="C9" s="100" t="s">
        <v>42</v>
      </c>
      <c r="D9" s="100" t="s">
        <v>20</v>
      </c>
      <c r="E9" s="61"/>
      <c r="F9" s="79"/>
      <c r="G9" s="76"/>
      <c r="H9" s="61"/>
      <c r="I9" s="61"/>
      <c r="J9" s="61"/>
      <c r="K9" s="63" t="s">
        <v>43</v>
      </c>
      <c r="L9" s="63" t="s">
        <v>20</v>
      </c>
      <c r="M9" s="74"/>
      <c r="N9" s="74"/>
      <c r="O9" s="333"/>
      <c r="P9" s="311"/>
      <c r="Q9" s="61"/>
      <c r="R9" s="79"/>
      <c r="S9" s="91"/>
      <c r="T9" s="68"/>
      <c r="U9" s="61"/>
      <c r="V9" s="61"/>
      <c r="W9" s="80" t="s">
        <v>24</v>
      </c>
      <c r="X9" s="80" t="s">
        <v>44</v>
      </c>
      <c r="Y9"/>
    </row>
    <row r="10" spans="1:25" s="45" customFormat="1" ht="47.25" customHeight="1">
      <c r="A10" s="325" t="s">
        <v>45</v>
      </c>
      <c r="B10" s="309" t="s">
        <v>46</v>
      </c>
      <c r="C10" s="52"/>
      <c r="D10" s="68"/>
      <c r="E10" s="52"/>
      <c r="F10" s="88"/>
      <c r="G10" s="52"/>
      <c r="H10" s="68"/>
      <c r="I10" s="140" t="s">
        <v>47</v>
      </c>
      <c r="J10" s="87" t="s">
        <v>18</v>
      </c>
      <c r="K10" s="88"/>
      <c r="L10" s="71"/>
      <c r="M10" s="52"/>
      <c r="N10" s="93"/>
      <c r="O10" s="332" t="s">
        <v>45</v>
      </c>
      <c r="P10" s="312" t="s">
        <v>46</v>
      </c>
      <c r="Q10" s="52"/>
      <c r="R10" s="53"/>
      <c r="S10" s="52"/>
      <c r="T10" s="71"/>
      <c r="U10" s="53"/>
      <c r="V10" s="73"/>
      <c r="W10" s="257" t="s">
        <v>22</v>
      </c>
      <c r="X10" s="255" t="s">
        <v>44</v>
      </c>
      <c r="Y10"/>
    </row>
    <row r="11" spans="1:25" s="45" customFormat="1" ht="36.75" customHeight="1">
      <c r="A11" s="326"/>
      <c r="B11" s="308"/>
      <c r="C11" s="65" t="s">
        <v>48</v>
      </c>
      <c r="D11" s="63" t="s">
        <v>20</v>
      </c>
      <c r="E11" s="116" t="s">
        <v>49</v>
      </c>
      <c r="F11" s="118" t="s">
        <v>18</v>
      </c>
      <c r="G11" s="61"/>
      <c r="H11" s="79"/>
      <c r="I11" s="125" t="s">
        <v>50</v>
      </c>
      <c r="J11" s="269" t="s">
        <v>20</v>
      </c>
      <c r="K11" s="61"/>
      <c r="L11" s="61"/>
      <c r="M11" s="61"/>
      <c r="N11" s="61"/>
      <c r="O11" s="334"/>
      <c r="P11" s="313"/>
      <c r="Q11" s="67"/>
      <c r="R11" s="74"/>
      <c r="S11" s="100" t="s">
        <v>35</v>
      </c>
      <c r="T11" s="100" t="s">
        <v>23</v>
      </c>
      <c r="U11" s="80" t="s">
        <v>51</v>
      </c>
      <c r="V11" s="92" t="s">
        <v>34</v>
      </c>
      <c r="W11" s="76"/>
      <c r="X11" s="69"/>
      <c r="Y11"/>
    </row>
    <row r="12" spans="1:25" s="45" customFormat="1" ht="39" customHeight="1">
      <c r="A12" s="324" t="s">
        <v>52</v>
      </c>
      <c r="B12" s="307" t="s">
        <v>53</v>
      </c>
      <c r="C12" s="90" t="s">
        <v>54</v>
      </c>
      <c r="D12" s="87" t="s">
        <v>18</v>
      </c>
      <c r="E12" s="217" t="s">
        <v>55</v>
      </c>
      <c r="F12" s="214" t="s">
        <v>18</v>
      </c>
      <c r="G12" s="52"/>
      <c r="H12" s="71"/>
      <c r="I12" s="216" t="s">
        <v>56</v>
      </c>
      <c r="J12" s="216" t="s">
        <v>18</v>
      </c>
      <c r="K12" s="121"/>
      <c r="L12" s="121"/>
      <c r="M12" s="96"/>
      <c r="N12" s="71"/>
      <c r="O12" s="333" t="s">
        <v>52</v>
      </c>
      <c r="P12" s="310" t="s">
        <v>53</v>
      </c>
      <c r="Q12" s="257" t="s">
        <v>41</v>
      </c>
      <c r="R12" s="257" t="s">
        <v>44</v>
      </c>
      <c r="S12" s="54"/>
      <c r="T12" s="55"/>
      <c r="U12" s="54"/>
      <c r="V12" s="71"/>
      <c r="W12" s="97"/>
      <c r="X12" s="98"/>
      <c r="Y12"/>
    </row>
    <row r="13" spans="1:25" s="45" customFormat="1" ht="39" customHeight="1">
      <c r="A13" s="324"/>
      <c r="B13" s="308"/>
      <c r="C13" s="61"/>
      <c r="D13" s="68"/>
      <c r="E13" s="76"/>
      <c r="F13" s="61"/>
      <c r="G13" s="89" t="s">
        <v>57</v>
      </c>
      <c r="H13" s="225" t="s">
        <v>20</v>
      </c>
      <c r="I13" s="220" t="s">
        <v>58</v>
      </c>
      <c r="J13" s="220" t="s">
        <v>20</v>
      </c>
      <c r="K13" s="61"/>
      <c r="L13" s="61"/>
      <c r="M13" s="67"/>
      <c r="N13" s="67"/>
      <c r="O13" s="333"/>
      <c r="P13" s="311"/>
      <c r="Q13" s="137"/>
      <c r="R13" s="62"/>
      <c r="S13" s="67"/>
      <c r="T13" s="68"/>
      <c r="U13" s="80" t="s">
        <v>59</v>
      </c>
      <c r="V13" s="92" t="s">
        <v>23</v>
      </c>
      <c r="W13" s="61"/>
      <c r="X13" s="66"/>
      <c r="Y13" s="75"/>
    </row>
    <row r="14" spans="1:25" s="45" customFormat="1" ht="37.5" customHeight="1">
      <c r="A14" s="101" t="s">
        <v>60</v>
      </c>
      <c r="B14" s="284" t="s">
        <v>61</v>
      </c>
      <c r="C14" s="52"/>
      <c r="D14" s="71"/>
      <c r="E14" s="246"/>
      <c r="F14" s="71"/>
      <c r="G14" s="52"/>
      <c r="H14" s="71"/>
      <c r="I14" s="52"/>
      <c r="J14" s="52"/>
      <c r="K14" s="52"/>
      <c r="L14" s="52"/>
      <c r="M14" s="52"/>
      <c r="N14" s="93"/>
      <c r="O14" s="102" t="s">
        <v>60</v>
      </c>
      <c r="P14" s="285" t="s">
        <v>61</v>
      </c>
      <c r="Q14" s="103"/>
      <c r="R14" s="104"/>
      <c r="S14" s="53"/>
      <c r="T14" s="73"/>
      <c r="U14" s="53"/>
      <c r="V14" s="73"/>
      <c r="W14" s="52"/>
      <c r="X14" s="98"/>
      <c r="Y14"/>
    </row>
    <row r="15" spans="1:25" s="45" customFormat="1" ht="37.5" hidden="1" customHeight="1">
      <c r="A15" s="105" t="s">
        <v>62</v>
      </c>
      <c r="B15" s="106"/>
      <c r="C15" s="59"/>
      <c r="D15" s="58"/>
      <c r="E15" s="96"/>
      <c r="F15" s="58"/>
      <c r="H15" s="58"/>
      <c r="I15" s="59"/>
      <c r="J15" s="58"/>
      <c r="K15" s="59"/>
      <c r="L15" s="58"/>
      <c r="M15" s="59"/>
      <c r="N15" s="107"/>
      <c r="O15" s="108" t="s">
        <v>62</v>
      </c>
      <c r="P15" s="286" t="s">
        <v>63</v>
      </c>
      <c r="Q15" s="109"/>
      <c r="R15" s="110"/>
      <c r="S15" s="67"/>
      <c r="T15" s="68"/>
      <c r="U15" s="67"/>
      <c r="V15" s="68"/>
      <c r="W15" s="59"/>
      <c r="X15" s="60"/>
      <c r="Y15"/>
    </row>
    <row r="16" spans="1:25" ht="24.75" customHeight="1">
      <c r="A16" s="304" t="s">
        <v>3</v>
      </c>
      <c r="B16" s="305"/>
      <c r="C16" s="111" t="s">
        <v>11</v>
      </c>
      <c r="D16" s="50" t="s">
        <v>5</v>
      </c>
      <c r="E16" s="50" t="s">
        <v>12</v>
      </c>
      <c r="F16" s="50" t="s">
        <v>5</v>
      </c>
      <c r="G16" s="50" t="s">
        <v>13</v>
      </c>
      <c r="H16" s="50" t="s">
        <v>5</v>
      </c>
      <c r="I16" s="50" t="s">
        <v>14</v>
      </c>
      <c r="J16" s="50" t="s">
        <v>5</v>
      </c>
      <c r="K16" s="280" t="s">
        <v>9</v>
      </c>
      <c r="L16" s="281" t="s">
        <v>5</v>
      </c>
      <c r="M16" s="280" t="s">
        <v>10</v>
      </c>
      <c r="N16" s="287" t="s">
        <v>5</v>
      </c>
      <c r="O16" s="304" t="s">
        <v>3</v>
      </c>
      <c r="P16" s="306"/>
      <c r="Q16" s="51" t="s">
        <v>11</v>
      </c>
      <c r="R16" s="50" t="s">
        <v>5</v>
      </c>
      <c r="S16" s="50" t="s">
        <v>12</v>
      </c>
      <c r="T16" s="50" t="s">
        <v>5</v>
      </c>
      <c r="U16" s="50" t="s">
        <v>13</v>
      </c>
      <c r="V16" s="50" t="s">
        <v>5</v>
      </c>
      <c r="W16" s="50" t="s">
        <v>14</v>
      </c>
      <c r="X16" s="112" t="s">
        <v>5</v>
      </c>
    </row>
    <row r="17" spans="1:35" s="45" customFormat="1" ht="48" customHeight="1">
      <c r="A17" s="324" t="s">
        <v>15</v>
      </c>
      <c r="B17" s="307" t="s">
        <v>64</v>
      </c>
      <c r="C17" s="52"/>
      <c r="D17" s="53"/>
      <c r="E17" s="52"/>
      <c r="F17" s="53"/>
      <c r="G17" s="52"/>
      <c r="H17" s="88"/>
      <c r="I17" s="52"/>
      <c r="J17" s="53"/>
      <c r="K17" s="54"/>
      <c r="L17" s="55"/>
      <c r="M17" s="54"/>
      <c r="N17" s="113"/>
      <c r="O17" s="333" t="s">
        <v>15</v>
      </c>
      <c r="P17" s="310" t="s">
        <v>64</v>
      </c>
      <c r="Q17" s="215"/>
      <c r="R17" s="55"/>
      <c r="S17" s="88"/>
      <c r="T17" s="84"/>
      <c r="U17" s="88"/>
      <c r="V17" s="84"/>
      <c r="W17" s="114"/>
      <c r="X17" s="115"/>
    </row>
    <row r="18" spans="1:35" s="45" customFormat="1" ht="41.25" customHeight="1">
      <c r="A18" s="324"/>
      <c r="B18" s="308"/>
      <c r="C18" s="88"/>
      <c r="D18" s="67"/>
      <c r="E18" s="63" t="s">
        <v>65</v>
      </c>
      <c r="F18" s="63" t="s">
        <v>20</v>
      </c>
      <c r="G18" s="265"/>
      <c r="H18" s="79"/>
      <c r="I18" s="64" t="s">
        <v>66</v>
      </c>
      <c r="J18" s="251" t="s">
        <v>20</v>
      </c>
      <c r="K18" s="64" t="s">
        <v>67</v>
      </c>
      <c r="L18" s="251" t="s">
        <v>20</v>
      </c>
      <c r="M18" s="67"/>
      <c r="N18" s="68"/>
      <c r="O18" s="333"/>
      <c r="P18" s="311"/>
      <c r="Q18" s="61"/>
      <c r="R18" s="66"/>
      <c r="S18" s="61"/>
      <c r="T18" s="61"/>
      <c r="U18" s="61"/>
      <c r="V18" s="61"/>
      <c r="W18" s="61"/>
      <c r="X18" s="69"/>
    </row>
    <row r="19" spans="1:35" s="45" customFormat="1" ht="47.25" customHeight="1">
      <c r="A19" s="325" t="s">
        <v>25</v>
      </c>
      <c r="B19" s="309" t="s">
        <v>68</v>
      </c>
      <c r="C19" s="217" t="s">
        <v>69</v>
      </c>
      <c r="D19" s="87" t="s">
        <v>23</v>
      </c>
      <c r="E19" s="52"/>
      <c r="F19" s="71"/>
      <c r="G19" s="67"/>
      <c r="H19" s="88"/>
      <c r="I19" s="52"/>
      <c r="J19" s="52"/>
      <c r="K19" s="52"/>
      <c r="L19" s="71"/>
      <c r="M19" s="52"/>
      <c r="N19" s="93"/>
      <c r="O19" s="332" t="s">
        <v>25</v>
      </c>
      <c r="P19" s="312" t="s">
        <v>68</v>
      </c>
      <c r="Q19" s="273"/>
      <c r="R19" s="274"/>
      <c r="S19" s="274"/>
      <c r="T19" s="274"/>
      <c r="U19" s="53"/>
      <c r="V19" s="73"/>
      <c r="W19" s="54"/>
      <c r="X19" s="98"/>
      <c r="Y19" s="124"/>
    </row>
    <row r="20" spans="1:35" s="45" customFormat="1" ht="46.5" customHeight="1">
      <c r="A20" s="326"/>
      <c r="B20" s="308"/>
      <c r="C20" s="61"/>
      <c r="D20" s="61"/>
      <c r="E20" s="63" t="s">
        <v>70</v>
      </c>
      <c r="F20" s="63" t="s">
        <v>18</v>
      </c>
      <c r="G20" s="63" t="s">
        <v>71</v>
      </c>
      <c r="H20" s="236" t="s">
        <v>18</v>
      </c>
      <c r="I20" s="63" t="s">
        <v>72</v>
      </c>
      <c r="J20" s="156" t="s">
        <v>23</v>
      </c>
      <c r="K20" s="63" t="s">
        <v>73</v>
      </c>
      <c r="L20" s="65" t="s">
        <v>23</v>
      </c>
      <c r="M20" s="61"/>
      <c r="N20" s="79"/>
      <c r="O20" s="334"/>
      <c r="P20" s="313"/>
      <c r="Q20" s="80" t="s">
        <v>74</v>
      </c>
      <c r="R20" s="81" t="s">
        <v>34</v>
      </c>
      <c r="S20" s="224" t="s">
        <v>75</v>
      </c>
      <c r="T20" s="247" t="s">
        <v>34</v>
      </c>
      <c r="U20" s="61"/>
      <c r="V20" s="79"/>
      <c r="W20" s="61"/>
      <c r="X20" s="66"/>
      <c r="Y20" s="124"/>
    </row>
    <row r="21" spans="1:35" s="45" customFormat="1" ht="45.75" customHeight="1">
      <c r="A21" s="324" t="s">
        <v>37</v>
      </c>
      <c r="B21" s="307" t="s">
        <v>76</v>
      </c>
      <c r="C21" s="64" t="s">
        <v>77</v>
      </c>
      <c r="D21" s="64" t="s">
        <v>20</v>
      </c>
      <c r="E21" s="88"/>
      <c r="F21" s="67"/>
      <c r="G21" s="94" t="s">
        <v>78</v>
      </c>
      <c r="H21" s="119" t="s">
        <v>20</v>
      </c>
      <c r="I21" s="94" t="s">
        <v>79</v>
      </c>
      <c r="J21" s="119" t="s">
        <v>20</v>
      </c>
      <c r="K21" s="53"/>
      <c r="L21" s="73"/>
      <c r="M21" s="52"/>
      <c r="N21" s="52"/>
      <c r="O21" s="333" t="s">
        <v>37</v>
      </c>
      <c r="P21" s="310" t="s">
        <v>76</v>
      </c>
      <c r="Q21" s="67"/>
      <c r="R21" s="68"/>
      <c r="S21" s="54"/>
      <c r="T21" s="55"/>
      <c r="U21" s="54"/>
      <c r="V21" s="84"/>
      <c r="W21" s="73"/>
      <c r="X21" s="127"/>
    </row>
    <row r="22" spans="1:35" s="45" customFormat="1" ht="53.25" customHeight="1">
      <c r="A22" s="324"/>
      <c r="B22" s="308"/>
      <c r="C22" s="89" t="s">
        <v>80</v>
      </c>
      <c r="D22" s="78" t="s">
        <v>18</v>
      </c>
      <c r="E22" s="61"/>
      <c r="F22" s="79"/>
      <c r="G22" s="63" t="s">
        <v>81</v>
      </c>
      <c r="H22" s="156" t="s">
        <v>18</v>
      </c>
      <c r="I22" s="224" t="s">
        <v>82</v>
      </c>
      <c r="J22" s="118" t="s">
        <v>23</v>
      </c>
      <c r="K22" s="61"/>
      <c r="L22" s="79"/>
      <c r="M22" s="61"/>
      <c r="N22" s="79"/>
      <c r="O22" s="333"/>
      <c r="P22" s="311"/>
      <c r="Q22" s="224" t="s">
        <v>83</v>
      </c>
      <c r="R22" s="118" t="s">
        <v>34</v>
      </c>
      <c r="S22" s="67"/>
      <c r="T22" s="68"/>
      <c r="U22" s="61"/>
      <c r="V22" s="66"/>
      <c r="W22" s="61"/>
      <c r="X22" s="66"/>
      <c r="Y22" s="124"/>
    </row>
    <row r="23" spans="1:35" s="45" customFormat="1" ht="42.75" customHeight="1">
      <c r="A23" s="325" t="s">
        <v>45</v>
      </c>
      <c r="B23" s="307" t="s">
        <v>84</v>
      </c>
      <c r="C23" s="52"/>
      <c r="D23" s="52"/>
      <c r="E23" s="52"/>
      <c r="F23" s="71"/>
      <c r="G23" s="77" t="s">
        <v>85</v>
      </c>
      <c r="H23" s="87" t="s">
        <v>23</v>
      </c>
      <c r="I23" s="77" t="s">
        <v>86</v>
      </c>
      <c r="J23" s="218" t="s">
        <v>23</v>
      </c>
      <c r="K23" s="140" t="s">
        <v>87</v>
      </c>
      <c r="L23" s="141" t="s">
        <v>23</v>
      </c>
      <c r="M23" s="88"/>
      <c r="N23" s="71"/>
      <c r="O23" s="332" t="s">
        <v>45</v>
      </c>
      <c r="P23" s="312" t="s">
        <v>84</v>
      </c>
      <c r="Q23" s="53"/>
      <c r="R23" s="53"/>
      <c r="S23" s="53"/>
      <c r="T23" s="73"/>
      <c r="U23" s="52"/>
      <c r="V23" s="73"/>
      <c r="W23" s="73"/>
      <c r="X23" s="127"/>
    </row>
    <row r="24" spans="1:35" s="45" customFormat="1" ht="49.5" customHeight="1">
      <c r="A24" s="326"/>
      <c r="B24" s="308"/>
      <c r="C24" s="63" t="s">
        <v>88</v>
      </c>
      <c r="D24" s="63" t="s">
        <v>23</v>
      </c>
      <c r="E24" s="64" t="s">
        <v>89</v>
      </c>
      <c r="F24" s="63" t="s">
        <v>18</v>
      </c>
      <c r="G24" s="61"/>
      <c r="H24" s="61"/>
      <c r="I24" s="63" t="s">
        <v>90</v>
      </c>
      <c r="J24" s="63" t="s">
        <v>18</v>
      </c>
      <c r="K24" s="80" t="s">
        <v>91</v>
      </c>
      <c r="L24" s="81" t="s">
        <v>34</v>
      </c>
      <c r="M24" s="61"/>
      <c r="N24" s="61"/>
      <c r="O24" s="334"/>
      <c r="P24" s="313"/>
      <c r="Q24" s="61"/>
      <c r="R24" s="79"/>
      <c r="S24" s="61"/>
      <c r="T24" s="79"/>
      <c r="U24" s="61"/>
      <c r="V24" s="79"/>
      <c r="W24" s="61"/>
      <c r="X24" s="69"/>
    </row>
    <row r="25" spans="1:35" s="45" customFormat="1" ht="50.25" customHeight="1">
      <c r="A25" s="324" t="s">
        <v>52</v>
      </c>
      <c r="B25" s="307" t="s">
        <v>92</v>
      </c>
      <c r="C25" s="99" t="s">
        <v>93</v>
      </c>
      <c r="D25" s="157" t="s">
        <v>18</v>
      </c>
      <c r="E25" s="52"/>
      <c r="F25" s="68"/>
      <c r="G25" s="52"/>
      <c r="H25" s="52"/>
      <c r="I25" s="88"/>
      <c r="J25" s="68"/>
      <c r="K25" s="52"/>
      <c r="L25" s="84"/>
      <c r="M25" s="52"/>
      <c r="N25" s="53"/>
      <c r="O25" s="333" t="s">
        <v>52</v>
      </c>
      <c r="P25" s="310" t="s">
        <v>92</v>
      </c>
      <c r="Q25" s="54"/>
      <c r="R25" s="55"/>
      <c r="S25" s="54"/>
      <c r="T25" s="55"/>
      <c r="U25" s="54"/>
      <c r="V25" s="55"/>
      <c r="W25" s="129"/>
      <c r="X25" s="159"/>
    </row>
    <row r="26" spans="1:35" s="45" customFormat="1" ht="43.5" customHeight="1">
      <c r="A26" s="324"/>
      <c r="B26" s="308"/>
      <c r="C26" s="253" t="s">
        <v>94</v>
      </c>
      <c r="D26" s="100" t="s">
        <v>23</v>
      </c>
      <c r="E26" s="61"/>
      <c r="F26" s="61"/>
      <c r="G26" s="116" t="s">
        <v>95</v>
      </c>
      <c r="H26" s="117" t="s">
        <v>20</v>
      </c>
      <c r="I26" s="63" t="s">
        <v>96</v>
      </c>
      <c r="J26" s="156" t="s">
        <v>23</v>
      </c>
      <c r="K26" s="116" t="s">
        <v>97</v>
      </c>
      <c r="L26" s="118" t="s">
        <v>23</v>
      </c>
      <c r="M26" s="67"/>
      <c r="N26" s="79"/>
      <c r="O26" s="333"/>
      <c r="P26" s="311"/>
      <c r="Q26" s="61"/>
      <c r="R26" s="79"/>
      <c r="S26" s="61"/>
      <c r="T26" s="79"/>
      <c r="U26" s="67"/>
      <c r="V26" s="68"/>
      <c r="W26" s="67"/>
      <c r="X26" s="132"/>
    </row>
    <row r="27" spans="1:35" s="45" customFormat="1" ht="40.5" customHeight="1">
      <c r="A27" s="70" t="s">
        <v>60</v>
      </c>
      <c r="B27" s="284" t="s">
        <v>98</v>
      </c>
      <c r="C27" s="122" t="s">
        <v>99</v>
      </c>
      <c r="D27" s="123" t="s">
        <v>23</v>
      </c>
      <c r="E27" s="52"/>
      <c r="F27" s="71"/>
      <c r="G27" s="52"/>
      <c r="H27" s="71"/>
      <c r="I27" s="52"/>
      <c r="J27" s="71"/>
      <c r="K27" s="53"/>
      <c r="L27" s="71"/>
      <c r="M27" s="53"/>
      <c r="N27" s="93"/>
      <c r="O27" s="56" t="s">
        <v>60</v>
      </c>
      <c r="P27" s="285" t="s">
        <v>98</v>
      </c>
      <c r="Q27" s="103"/>
      <c r="R27" s="104"/>
      <c r="S27" s="133"/>
      <c r="T27" s="73"/>
      <c r="U27" s="52"/>
      <c r="V27" s="73"/>
      <c r="W27" s="97"/>
      <c r="X27" s="134"/>
    </row>
    <row r="28" spans="1:35" s="45" customFormat="1" ht="40.5" hidden="1" customHeight="1">
      <c r="A28" s="105" t="s">
        <v>62</v>
      </c>
      <c r="B28" s="106"/>
      <c r="C28" s="59"/>
      <c r="D28" s="58"/>
      <c r="E28" s="59"/>
      <c r="F28" s="58"/>
      <c r="G28" s="59"/>
      <c r="H28" s="58"/>
      <c r="I28" s="59"/>
      <c r="J28" s="58"/>
      <c r="K28" s="67"/>
      <c r="L28" s="58"/>
      <c r="M28" s="67"/>
      <c r="N28" s="107"/>
      <c r="O28" s="108" t="s">
        <v>62</v>
      </c>
      <c r="P28" s="286" t="s">
        <v>100</v>
      </c>
      <c r="Q28" s="109"/>
      <c r="R28" s="110"/>
      <c r="S28" s="135"/>
      <c r="T28" s="68"/>
      <c r="U28" s="59"/>
      <c r="V28" s="68"/>
      <c r="W28" s="59"/>
      <c r="X28" s="60"/>
    </row>
    <row r="29" spans="1:35" ht="24.95" customHeight="1">
      <c r="A29" s="304" t="s">
        <v>3</v>
      </c>
      <c r="B29" s="305"/>
      <c r="C29" s="50" t="s">
        <v>11</v>
      </c>
      <c r="D29" s="50" t="s">
        <v>5</v>
      </c>
      <c r="E29" s="50" t="s">
        <v>12</v>
      </c>
      <c r="F29" s="50" t="s">
        <v>5</v>
      </c>
      <c r="G29" s="50" t="s">
        <v>13</v>
      </c>
      <c r="H29" s="50" t="s">
        <v>5</v>
      </c>
      <c r="I29" s="50" t="s">
        <v>101</v>
      </c>
      <c r="J29" s="50" t="s">
        <v>5</v>
      </c>
      <c r="K29" s="280" t="s">
        <v>9</v>
      </c>
      <c r="L29" s="281" t="s">
        <v>5</v>
      </c>
      <c r="M29" s="280" t="s">
        <v>10</v>
      </c>
      <c r="N29" s="287" t="s">
        <v>5</v>
      </c>
      <c r="O29" s="304" t="s">
        <v>3</v>
      </c>
      <c r="P29" s="306"/>
      <c r="Q29" s="51" t="s">
        <v>11</v>
      </c>
      <c r="R29" s="50" t="s">
        <v>5</v>
      </c>
      <c r="S29" s="50" t="s">
        <v>12</v>
      </c>
      <c r="T29" s="50" t="s">
        <v>5</v>
      </c>
      <c r="U29" s="50" t="s">
        <v>13</v>
      </c>
      <c r="V29" s="50" t="s">
        <v>5</v>
      </c>
      <c r="W29" s="50" t="s">
        <v>14</v>
      </c>
      <c r="X29" s="112" t="s">
        <v>5</v>
      </c>
      <c r="Y29" s="45"/>
      <c r="Z29" s="45"/>
      <c r="AA29" s="45"/>
      <c r="AB29" s="45"/>
      <c r="AC29" s="45"/>
      <c r="AD29" s="45"/>
      <c r="AE29" s="45"/>
      <c r="AF29" s="45"/>
      <c r="AG29" s="45"/>
      <c r="AI29" s="45"/>
    </row>
    <row r="30" spans="1:35" s="46" customFormat="1" ht="45" customHeight="1">
      <c r="A30" s="327" t="s">
        <v>15</v>
      </c>
      <c r="B30" s="307" t="s">
        <v>102</v>
      </c>
      <c r="C30" s="54"/>
      <c r="D30" s="52"/>
      <c r="E30" s="54"/>
      <c r="F30" s="52"/>
      <c r="G30" s="88"/>
      <c r="H30" s="88"/>
      <c r="I30" s="53"/>
      <c r="J30" s="68"/>
      <c r="K30" s="67"/>
      <c r="L30" s="68"/>
      <c r="M30" s="54"/>
      <c r="N30" s="136"/>
      <c r="O30" s="333" t="s">
        <v>15</v>
      </c>
      <c r="P30" s="310" t="s">
        <v>102</v>
      </c>
      <c r="Q30" s="137"/>
      <c r="R30" s="84"/>
      <c r="S30" s="88"/>
      <c r="T30" s="84"/>
      <c r="U30" s="54"/>
      <c r="V30" s="55"/>
      <c r="W30" s="114"/>
      <c r="X30" s="115"/>
      <c r="Y30" s="45"/>
      <c r="Z30" s="45"/>
      <c r="AA30" s="45"/>
      <c r="AB30" s="45"/>
      <c r="AC30" s="45"/>
      <c r="AD30" s="45"/>
      <c r="AE30" s="45"/>
      <c r="AF30" s="45"/>
      <c r="AG30" s="45"/>
      <c r="AH30"/>
      <c r="AI30" s="45"/>
    </row>
    <row r="31" spans="1:35" s="46" customFormat="1" ht="38.25" customHeight="1">
      <c r="A31" s="327"/>
      <c r="B31" s="308"/>
      <c r="C31" s="61"/>
      <c r="D31" s="62"/>
      <c r="E31" s="63" t="s">
        <v>17</v>
      </c>
      <c r="F31" s="63" t="s">
        <v>18</v>
      </c>
      <c r="G31" s="61"/>
      <c r="H31" s="79"/>
      <c r="I31" s="89" t="s">
        <v>47</v>
      </c>
      <c r="J31" s="87" t="s">
        <v>18</v>
      </c>
      <c r="K31" s="61"/>
      <c r="L31" s="79"/>
      <c r="M31" s="67"/>
      <c r="N31" s="138"/>
      <c r="O31" s="333"/>
      <c r="P31" s="311"/>
      <c r="Q31" s="61"/>
      <c r="R31" s="66"/>
      <c r="S31" s="67"/>
      <c r="T31" s="68"/>
      <c r="U31" s="67"/>
      <c r="V31" s="68"/>
      <c r="W31" s="61"/>
      <c r="X31" s="69"/>
      <c r="Y31" s="45"/>
      <c r="Z31" s="45"/>
      <c r="AA31" s="45"/>
      <c r="AB31" s="45"/>
      <c r="AC31" s="45"/>
      <c r="AD31" s="45"/>
      <c r="AE31" s="45"/>
      <c r="AF31" s="45"/>
      <c r="AG31" s="45"/>
      <c r="AH31"/>
      <c r="AI31" s="45"/>
    </row>
    <row r="32" spans="1:35" s="46" customFormat="1" ht="34.5" customHeight="1">
      <c r="A32" s="328" t="s">
        <v>25</v>
      </c>
      <c r="B32" s="307" t="s">
        <v>103</v>
      </c>
      <c r="C32" s="67"/>
      <c r="D32" s="68"/>
      <c r="E32" s="125" t="s">
        <v>104</v>
      </c>
      <c r="F32" s="269" t="s">
        <v>18</v>
      </c>
      <c r="G32" s="52"/>
      <c r="H32" s="71"/>
      <c r="I32" s="52"/>
      <c r="J32" s="52"/>
      <c r="K32" s="53"/>
      <c r="L32" s="73"/>
      <c r="M32" s="53"/>
      <c r="N32" s="73"/>
      <c r="O32" s="332" t="s">
        <v>25</v>
      </c>
      <c r="P32" s="312" t="s">
        <v>103</v>
      </c>
      <c r="Q32" s="72"/>
      <c r="R32" s="71"/>
      <c r="S32" s="52"/>
      <c r="T32" s="71"/>
      <c r="U32" s="52"/>
      <c r="V32" s="71"/>
      <c r="W32" s="52"/>
      <c r="X32" s="98"/>
      <c r="Y32" s="139"/>
      <c r="Z32" s="45"/>
      <c r="AA32" s="45"/>
      <c r="AB32" s="45"/>
      <c r="AC32" s="45"/>
      <c r="AD32" s="45"/>
      <c r="AE32" s="45"/>
      <c r="AF32" s="45"/>
      <c r="AG32" s="45"/>
      <c r="AH32"/>
      <c r="AI32" s="45"/>
    </row>
    <row r="33" spans="1:35" s="46" customFormat="1" ht="39" customHeight="1">
      <c r="A33" s="329"/>
      <c r="B33" s="308"/>
      <c r="C33" s="89" t="s">
        <v>27</v>
      </c>
      <c r="D33" s="87" t="s">
        <v>20</v>
      </c>
      <c r="E33" s="220" t="s">
        <v>28</v>
      </c>
      <c r="F33" s="220" t="s">
        <v>20</v>
      </c>
      <c r="G33" s="63" t="s">
        <v>29</v>
      </c>
      <c r="H33" s="63" t="s">
        <v>20</v>
      </c>
      <c r="I33" s="63" t="s">
        <v>56</v>
      </c>
      <c r="J33" s="63" t="s">
        <v>23</v>
      </c>
      <c r="K33" s="61"/>
      <c r="L33" s="79"/>
      <c r="M33" s="61"/>
      <c r="N33" s="61"/>
      <c r="O33" s="334"/>
      <c r="P33" s="313"/>
      <c r="Q33" s="61"/>
      <c r="R33" s="79"/>
      <c r="S33" s="61"/>
      <c r="T33" s="79"/>
      <c r="U33" s="61"/>
      <c r="V33" s="79"/>
      <c r="W33" s="80" t="s">
        <v>36</v>
      </c>
      <c r="X33" s="262" t="s">
        <v>34</v>
      </c>
      <c r="Y33" s="45"/>
      <c r="Z33" s="45"/>
      <c r="AA33" s="45"/>
      <c r="AB33" s="45"/>
      <c r="AC33" s="45"/>
      <c r="AD33" s="45"/>
      <c r="AE33" s="45"/>
      <c r="AF33" s="45"/>
      <c r="AG33" s="45"/>
      <c r="AH33"/>
      <c r="AI33" s="45"/>
    </row>
    <row r="34" spans="1:35" s="46" customFormat="1" ht="45" customHeight="1">
      <c r="A34" s="327" t="s">
        <v>37</v>
      </c>
      <c r="B34" s="307" t="s">
        <v>105</v>
      </c>
      <c r="C34" s="268" t="s">
        <v>106</v>
      </c>
      <c r="D34" s="228" t="s">
        <v>18</v>
      </c>
      <c r="E34" s="52"/>
      <c r="F34" s="52"/>
      <c r="G34" s="52"/>
      <c r="H34" s="73"/>
      <c r="I34" s="217" t="s">
        <v>32</v>
      </c>
      <c r="J34" s="87" t="s">
        <v>23</v>
      </c>
      <c r="K34" s="90" t="s">
        <v>87</v>
      </c>
      <c r="L34" s="87" t="s">
        <v>23</v>
      </c>
      <c r="M34" s="142"/>
      <c r="N34" s="275"/>
      <c r="O34" s="333" t="s">
        <v>37</v>
      </c>
      <c r="P34" s="310" t="s">
        <v>105</v>
      </c>
      <c r="Q34" s="120"/>
      <c r="R34" s="142"/>
      <c r="S34" s="142"/>
      <c r="T34" s="142"/>
      <c r="U34" s="142"/>
      <c r="V34" s="142"/>
      <c r="W34" s="142"/>
      <c r="X34" s="115"/>
      <c r="Y34" s="45"/>
      <c r="Z34" s="45"/>
      <c r="AA34" s="45"/>
      <c r="AB34" s="45"/>
      <c r="AC34" s="45"/>
      <c r="AD34" s="45"/>
      <c r="AE34" s="45"/>
      <c r="AF34" s="45"/>
      <c r="AG34" s="45"/>
      <c r="AH34"/>
      <c r="AI34" s="45"/>
    </row>
    <row r="35" spans="1:35" s="46" customFormat="1" ht="45" customHeight="1">
      <c r="A35" s="327"/>
      <c r="B35" s="308"/>
      <c r="C35" s="100" t="s">
        <v>42</v>
      </c>
      <c r="D35" s="100" t="s">
        <v>20</v>
      </c>
      <c r="E35" s="61"/>
      <c r="F35" s="79"/>
      <c r="G35" s="61"/>
      <c r="H35" s="61"/>
      <c r="I35" s="99" t="s">
        <v>107</v>
      </c>
      <c r="J35" s="100" t="s">
        <v>18</v>
      </c>
      <c r="K35" s="63" t="s">
        <v>43</v>
      </c>
      <c r="L35" s="63" t="s">
        <v>20</v>
      </c>
      <c r="M35" s="61"/>
      <c r="N35" s="138"/>
      <c r="O35" s="333"/>
      <c r="P35" s="311"/>
      <c r="Q35" s="80" t="s">
        <v>108</v>
      </c>
      <c r="R35" s="81" t="s">
        <v>34</v>
      </c>
      <c r="S35" s="61"/>
      <c r="T35" s="67"/>
      <c r="U35" s="61"/>
      <c r="V35" s="67"/>
      <c r="W35" s="61"/>
      <c r="X35" s="66"/>
      <c r="Y35" s="124"/>
      <c r="Z35" s="45"/>
      <c r="AA35" s="45"/>
      <c r="AB35" s="45"/>
      <c r="AC35" s="45"/>
      <c r="AD35" s="45"/>
      <c r="AE35" s="45"/>
      <c r="AF35" s="45"/>
      <c r="AG35" s="45"/>
      <c r="AH35"/>
      <c r="AI35" s="45"/>
    </row>
    <row r="36" spans="1:35" s="46" customFormat="1" ht="48" customHeight="1">
      <c r="A36" s="325" t="s">
        <v>45</v>
      </c>
      <c r="B36" s="307" t="s">
        <v>109</v>
      </c>
      <c r="C36" s="52"/>
      <c r="D36" s="52"/>
      <c r="E36" s="216" t="s">
        <v>110</v>
      </c>
      <c r="F36" s="216" t="s">
        <v>23</v>
      </c>
      <c r="G36" s="90" t="s">
        <v>57</v>
      </c>
      <c r="H36" s="87" t="s">
        <v>23</v>
      </c>
      <c r="I36" s="233" t="s">
        <v>58</v>
      </c>
      <c r="J36" s="87" t="s">
        <v>23</v>
      </c>
      <c r="K36" s="67"/>
      <c r="L36" s="71"/>
      <c r="M36" s="88"/>
      <c r="N36" s="71"/>
      <c r="O36" s="332" t="s">
        <v>45</v>
      </c>
      <c r="P36" s="312" t="s">
        <v>109</v>
      </c>
      <c r="Q36" s="145"/>
      <c r="R36" s="55"/>
      <c r="S36" s="54"/>
      <c r="T36" s="71"/>
      <c r="U36" s="276" t="s">
        <v>51</v>
      </c>
      <c r="V36" s="230" t="s">
        <v>34</v>
      </c>
      <c r="W36" s="137"/>
      <c r="X36" s="85"/>
      <c r="Y36" s="45"/>
      <c r="Z36" s="45"/>
      <c r="AA36" s="45"/>
      <c r="AB36" s="45"/>
      <c r="AC36" s="45"/>
      <c r="AD36" s="45"/>
      <c r="AE36" s="45"/>
      <c r="AF36" s="45"/>
      <c r="AG36" s="45"/>
      <c r="AH36"/>
      <c r="AI36" s="45"/>
    </row>
    <row r="37" spans="1:35" s="46" customFormat="1" ht="45.75" customHeight="1">
      <c r="A37" s="326"/>
      <c r="B37" s="308"/>
      <c r="C37" s="211" t="s">
        <v>55</v>
      </c>
      <c r="D37" s="250" t="s">
        <v>18</v>
      </c>
      <c r="E37" s="131" t="s">
        <v>39</v>
      </c>
      <c r="F37" s="87" t="s">
        <v>18</v>
      </c>
      <c r="G37" s="61"/>
      <c r="H37" s="68"/>
      <c r="I37" s="65" t="s">
        <v>19</v>
      </c>
      <c r="J37" s="63" t="s">
        <v>20</v>
      </c>
      <c r="K37" s="61"/>
      <c r="L37" s="61"/>
      <c r="M37" s="61"/>
      <c r="N37" s="66"/>
      <c r="O37" s="334"/>
      <c r="P37" s="313"/>
      <c r="Q37" s="61"/>
      <c r="R37" s="61"/>
      <c r="S37" s="67"/>
      <c r="T37" s="68"/>
      <c r="U37" s="61"/>
      <c r="V37" s="61"/>
      <c r="W37" s="67"/>
      <c r="X37" s="68"/>
      <c r="Y37" s="124"/>
      <c r="Z37" s="45"/>
      <c r="AA37" s="45"/>
      <c r="AB37" s="45"/>
      <c r="AC37" s="45"/>
      <c r="AD37" s="45"/>
      <c r="AE37" s="45"/>
      <c r="AF37" s="45"/>
      <c r="AG37" s="45"/>
      <c r="AH37"/>
      <c r="AI37" s="45"/>
    </row>
    <row r="38" spans="1:35" s="45" customFormat="1" ht="36.75" customHeight="1">
      <c r="A38" s="324" t="s">
        <v>52</v>
      </c>
      <c r="B38" s="307" t="s">
        <v>111</v>
      </c>
      <c r="C38" s="52"/>
      <c r="D38" s="71"/>
      <c r="E38" s="52"/>
      <c r="F38" s="71"/>
      <c r="G38" s="64" t="s">
        <v>50</v>
      </c>
      <c r="H38" s="64" t="s">
        <v>23</v>
      </c>
      <c r="I38" s="67"/>
      <c r="J38" s="67"/>
      <c r="K38" s="52"/>
      <c r="L38" s="71"/>
      <c r="M38" s="88"/>
      <c r="N38" s="52"/>
      <c r="O38" s="333" t="s">
        <v>52</v>
      </c>
      <c r="P38" s="310" t="s">
        <v>111</v>
      </c>
      <c r="Q38" s="145"/>
      <c r="R38" s="55"/>
      <c r="S38" s="52"/>
      <c r="T38" s="71"/>
      <c r="U38" s="54"/>
      <c r="V38" s="55"/>
      <c r="W38" s="52"/>
      <c r="X38" s="71"/>
      <c r="AH38"/>
    </row>
    <row r="39" spans="1:35" s="45" customFormat="1" ht="41.25" customHeight="1">
      <c r="A39" s="324"/>
      <c r="B39" s="308"/>
      <c r="C39" s="90" t="s">
        <v>54</v>
      </c>
      <c r="D39" s="87" t="s">
        <v>18</v>
      </c>
      <c r="E39" s="67"/>
      <c r="F39" s="67"/>
      <c r="G39" s="61"/>
      <c r="H39" s="79"/>
      <c r="I39" s="61"/>
      <c r="J39" s="79"/>
      <c r="K39" s="61"/>
      <c r="L39" s="79"/>
      <c r="M39" s="143"/>
      <c r="N39" s="144"/>
      <c r="O39" s="333"/>
      <c r="P39" s="311"/>
      <c r="Q39" s="61"/>
      <c r="R39" s="61"/>
      <c r="S39" s="67"/>
      <c r="T39" s="68"/>
      <c r="U39" s="61"/>
      <c r="V39" s="79"/>
      <c r="W39" s="61"/>
      <c r="X39" s="66"/>
      <c r="Y39" s="124"/>
      <c r="AH39"/>
    </row>
    <row r="40" spans="1:35" s="45" customFormat="1" ht="40.5" customHeight="1">
      <c r="A40" s="101" t="s">
        <v>60</v>
      </c>
      <c r="B40" s="283" t="s">
        <v>112</v>
      </c>
      <c r="C40" s="122" t="s">
        <v>99</v>
      </c>
      <c r="D40" s="123" t="s">
        <v>23</v>
      </c>
      <c r="E40" s="52" t="s">
        <v>113</v>
      </c>
      <c r="F40" s="71"/>
      <c r="G40" s="52"/>
      <c r="H40" s="71"/>
      <c r="I40" s="52"/>
      <c r="J40" s="71"/>
      <c r="K40" s="71"/>
      <c r="L40" s="146"/>
      <c r="M40" s="71"/>
      <c r="N40" s="147"/>
      <c r="O40" s="102" t="s">
        <v>60</v>
      </c>
      <c r="P40" s="285" t="s">
        <v>112</v>
      </c>
      <c r="Q40" s="103"/>
      <c r="R40" s="104"/>
      <c r="S40" s="148"/>
      <c r="T40" s="71"/>
      <c r="U40" s="146"/>
      <c r="V40" s="71"/>
      <c r="W40" s="53"/>
      <c r="X40" s="98"/>
      <c r="AH40"/>
    </row>
    <row r="41" spans="1:35" s="45" customFormat="1" ht="40.5" hidden="1" customHeight="1">
      <c r="A41" s="105" t="s">
        <v>62</v>
      </c>
      <c r="B41" s="149"/>
      <c r="C41" s="59"/>
      <c r="D41" s="58"/>
      <c r="E41" s="59"/>
      <c r="F41" s="58"/>
      <c r="G41" s="59"/>
      <c r="H41" s="58"/>
      <c r="I41" s="58"/>
      <c r="J41" s="58"/>
      <c r="K41" s="58"/>
      <c r="L41" s="150"/>
      <c r="M41" s="58"/>
      <c r="N41" s="151"/>
      <c r="O41" s="108" t="s">
        <v>62</v>
      </c>
      <c r="P41" s="288" t="s">
        <v>114</v>
      </c>
      <c r="Q41" s="109"/>
      <c r="R41" s="110"/>
      <c r="S41" s="152"/>
      <c r="T41" s="58"/>
      <c r="U41" s="150"/>
      <c r="V41" s="58"/>
      <c r="W41" s="67"/>
      <c r="X41" s="60"/>
    </row>
    <row r="42" spans="1:35" ht="24.95" customHeight="1">
      <c r="A42" s="304" t="s">
        <v>3</v>
      </c>
      <c r="B42" s="305"/>
      <c r="C42" s="50" t="s">
        <v>11</v>
      </c>
      <c r="D42" s="50" t="s">
        <v>5</v>
      </c>
      <c r="E42" s="50" t="s">
        <v>12</v>
      </c>
      <c r="F42" s="50" t="s">
        <v>5</v>
      </c>
      <c r="G42" s="50" t="s">
        <v>13</v>
      </c>
      <c r="H42" s="50" t="s">
        <v>5</v>
      </c>
      <c r="I42" s="50" t="s">
        <v>14</v>
      </c>
      <c r="J42" s="50" t="s">
        <v>5</v>
      </c>
      <c r="K42" s="280" t="s">
        <v>9</v>
      </c>
      <c r="L42" s="281" t="s">
        <v>5</v>
      </c>
      <c r="M42" s="280" t="s">
        <v>10</v>
      </c>
      <c r="N42" s="287" t="s">
        <v>5</v>
      </c>
      <c r="O42" s="304" t="s">
        <v>3</v>
      </c>
      <c r="P42" s="306"/>
      <c r="Q42" s="51" t="s">
        <v>11</v>
      </c>
      <c r="R42" s="50" t="s">
        <v>5</v>
      </c>
      <c r="S42" s="50" t="s">
        <v>12</v>
      </c>
      <c r="T42" s="50" t="s">
        <v>5</v>
      </c>
      <c r="U42" s="50" t="s">
        <v>13</v>
      </c>
      <c r="V42" s="50" t="s">
        <v>5</v>
      </c>
      <c r="W42" s="50" t="s">
        <v>14</v>
      </c>
      <c r="X42" s="112" t="s">
        <v>5</v>
      </c>
    </row>
    <row r="43" spans="1:35" s="45" customFormat="1" ht="44.25" customHeight="1">
      <c r="A43" s="324" t="s">
        <v>15</v>
      </c>
      <c r="B43" s="309" t="s">
        <v>114</v>
      </c>
      <c r="C43" s="54"/>
      <c r="D43" s="67"/>
      <c r="E43" s="52"/>
      <c r="F43" s="88"/>
      <c r="G43" s="52"/>
      <c r="H43" s="88"/>
      <c r="I43" s="52"/>
      <c r="J43" s="53"/>
      <c r="K43" s="88"/>
      <c r="L43" s="84"/>
      <c r="M43" s="55"/>
      <c r="N43" s="136"/>
      <c r="O43" s="333" t="s">
        <v>15</v>
      </c>
      <c r="P43" s="310" t="s">
        <v>114</v>
      </c>
      <c r="Q43" s="267"/>
      <c r="R43" s="142"/>
      <c r="S43" s="88"/>
      <c r="T43" s="84"/>
      <c r="U43" s="88"/>
      <c r="V43" s="84"/>
      <c r="W43" s="54"/>
      <c r="X43" s="153"/>
    </row>
    <row r="44" spans="1:35" s="45" customFormat="1" ht="40.5" customHeight="1">
      <c r="A44" s="324"/>
      <c r="B44" s="308"/>
      <c r="C44" s="61"/>
      <c r="D44" s="68"/>
      <c r="E44" s="61"/>
      <c r="F44" s="61"/>
      <c r="G44" s="61"/>
      <c r="H44" s="61"/>
      <c r="I44" s="64" t="s">
        <v>81</v>
      </c>
      <c r="J44" s="156" t="s">
        <v>18</v>
      </c>
      <c r="K44" s="63" t="s">
        <v>21</v>
      </c>
      <c r="L44" s="156" t="s">
        <v>23</v>
      </c>
      <c r="M44" s="67"/>
      <c r="N44" s="74"/>
      <c r="O44" s="333"/>
      <c r="P44" s="311"/>
      <c r="Q44" s="61"/>
      <c r="R44" s="66"/>
      <c r="S44" s="80" t="s">
        <v>115</v>
      </c>
      <c r="T44" s="81" t="s">
        <v>34</v>
      </c>
      <c r="U44" s="67"/>
      <c r="V44" s="68"/>
      <c r="W44" s="61"/>
      <c r="X44" s="66"/>
      <c r="Y44" s="124"/>
    </row>
    <row r="45" spans="1:35" s="45" customFormat="1" ht="46.5" customHeight="1">
      <c r="A45" s="325" t="s">
        <v>25</v>
      </c>
      <c r="B45" s="309" t="s">
        <v>116</v>
      </c>
      <c r="C45" s="90" t="s">
        <v>69</v>
      </c>
      <c r="D45" s="214" t="s">
        <v>23</v>
      </c>
      <c r="E45" s="52"/>
      <c r="F45" s="71"/>
      <c r="G45" s="125" t="s">
        <v>117</v>
      </c>
      <c r="H45" s="228" t="s">
        <v>20</v>
      </c>
      <c r="I45" s="227" t="s">
        <v>118</v>
      </c>
      <c r="J45" s="269" t="s">
        <v>23</v>
      </c>
      <c r="K45" s="125" t="s">
        <v>119</v>
      </c>
      <c r="L45" s="269" t="s">
        <v>23</v>
      </c>
      <c r="M45" s="52"/>
      <c r="N45" s="93"/>
      <c r="O45" s="332" t="s">
        <v>25</v>
      </c>
      <c r="P45" s="312" t="s">
        <v>116</v>
      </c>
      <c r="Q45" s="242"/>
      <c r="R45" s="71"/>
      <c r="S45" s="53"/>
      <c r="T45" s="73"/>
      <c r="U45" s="120"/>
      <c r="V45" s="120"/>
      <c r="W45" s="120"/>
      <c r="X45" s="155"/>
    </row>
    <row r="46" spans="1:35" s="45" customFormat="1" ht="46.5" customHeight="1">
      <c r="A46" s="326"/>
      <c r="B46" s="308"/>
      <c r="C46" s="63" t="s">
        <v>89</v>
      </c>
      <c r="D46" s="63" t="s">
        <v>18</v>
      </c>
      <c r="E46" s="61"/>
      <c r="F46" s="79"/>
      <c r="G46" s="211" t="s">
        <v>71</v>
      </c>
      <c r="H46" s="250" t="s">
        <v>18</v>
      </c>
      <c r="I46" s="61"/>
      <c r="J46" s="79"/>
      <c r="K46" s="63" t="s">
        <v>67</v>
      </c>
      <c r="L46" s="156" t="s">
        <v>20</v>
      </c>
      <c r="M46" s="61"/>
      <c r="N46" s="254"/>
      <c r="O46" s="334"/>
      <c r="P46" s="313"/>
      <c r="Q46" s="80" t="s">
        <v>74</v>
      </c>
      <c r="R46" s="81" t="s">
        <v>20</v>
      </c>
      <c r="S46" s="61"/>
      <c r="T46" s="66"/>
      <c r="U46" s="61"/>
      <c r="V46" s="79"/>
      <c r="W46" s="61"/>
      <c r="X46" s="79"/>
      <c r="Y46" s="124"/>
    </row>
    <row r="47" spans="1:35" s="45" customFormat="1" ht="41.25" customHeight="1">
      <c r="A47" s="324" t="s">
        <v>37</v>
      </c>
      <c r="B47" s="309" t="s">
        <v>120</v>
      </c>
      <c r="C47" s="216" t="s">
        <v>77</v>
      </c>
      <c r="D47" s="251" t="s">
        <v>20</v>
      </c>
      <c r="E47" s="53"/>
      <c r="F47" s="84"/>
      <c r="G47" s="94" t="s">
        <v>78</v>
      </c>
      <c r="H47" s="94" t="s">
        <v>20</v>
      </c>
      <c r="I47" s="95" t="s">
        <v>79</v>
      </c>
      <c r="J47" s="119" t="s">
        <v>20</v>
      </c>
      <c r="K47" s="52"/>
      <c r="L47" s="73"/>
      <c r="M47" s="54"/>
      <c r="N47" s="136"/>
      <c r="O47" s="333" t="s">
        <v>37</v>
      </c>
      <c r="P47" s="310" t="s">
        <v>120</v>
      </c>
      <c r="Q47" s="67"/>
      <c r="R47" s="68"/>
      <c r="S47" s="54"/>
      <c r="T47" s="55"/>
      <c r="U47" s="54"/>
      <c r="V47" s="158"/>
      <c r="W47" s="129"/>
      <c r="X47" s="159"/>
    </row>
    <row r="48" spans="1:35" s="45" customFormat="1" ht="43.5" customHeight="1">
      <c r="A48" s="324"/>
      <c r="B48" s="308"/>
      <c r="C48" s="90" t="s">
        <v>80</v>
      </c>
      <c r="D48" s="87" t="s">
        <v>18</v>
      </c>
      <c r="E48" s="67"/>
      <c r="F48" s="79"/>
      <c r="G48" s="64" t="s">
        <v>96</v>
      </c>
      <c r="H48" s="156" t="s">
        <v>23</v>
      </c>
      <c r="I48" s="63" t="s">
        <v>72</v>
      </c>
      <c r="J48" s="251" t="s">
        <v>23</v>
      </c>
      <c r="K48" s="61"/>
      <c r="L48" s="66"/>
      <c r="M48" s="67"/>
      <c r="N48" s="79"/>
      <c r="O48" s="333"/>
      <c r="P48" s="311"/>
      <c r="Q48" s="61"/>
      <c r="R48" s="79"/>
      <c r="S48" s="61"/>
      <c r="T48" s="79"/>
      <c r="U48" s="80" t="s">
        <v>59</v>
      </c>
      <c r="V48" s="92" t="s">
        <v>44</v>
      </c>
      <c r="W48" s="266" t="s">
        <v>121</v>
      </c>
      <c r="X48" s="262" t="s">
        <v>44</v>
      </c>
    </row>
    <row r="49" spans="1:25" s="45" customFormat="1" ht="41.25" customHeight="1">
      <c r="A49" s="325" t="s">
        <v>45</v>
      </c>
      <c r="B49" s="309" t="s">
        <v>122</v>
      </c>
      <c r="C49" s="335" t="s">
        <v>123</v>
      </c>
      <c r="D49" s="52"/>
      <c r="E49" s="335" t="s">
        <v>123</v>
      </c>
      <c r="F49" s="84"/>
      <c r="G49" s="335" t="s">
        <v>123</v>
      </c>
      <c r="H49" s="71"/>
      <c r="I49" s="335" t="s">
        <v>123</v>
      </c>
      <c r="J49" s="71"/>
      <c r="K49" s="335" t="s">
        <v>123</v>
      </c>
      <c r="L49" s="71"/>
      <c r="M49" s="52"/>
      <c r="N49" s="71"/>
      <c r="O49" s="332" t="s">
        <v>45</v>
      </c>
      <c r="P49" s="312" t="s">
        <v>122</v>
      </c>
      <c r="Q49" s="335" t="s">
        <v>123</v>
      </c>
      <c r="R49" s="104"/>
      <c r="S49" s="335" t="s">
        <v>123</v>
      </c>
      <c r="T49" s="71"/>
      <c r="U49" s="335" t="s">
        <v>123</v>
      </c>
      <c r="V49" s="93"/>
      <c r="W49" s="335" t="s">
        <v>123</v>
      </c>
      <c r="X49" s="130"/>
    </row>
    <row r="50" spans="1:25" s="45" customFormat="1" ht="45" customHeight="1">
      <c r="A50" s="326"/>
      <c r="B50" s="308"/>
      <c r="C50" s="336"/>
      <c r="D50" s="68"/>
      <c r="E50" s="337"/>
      <c r="F50" s="79"/>
      <c r="G50" s="337"/>
      <c r="H50" s="88"/>
      <c r="I50" s="337"/>
      <c r="J50" s="68"/>
      <c r="K50" s="337"/>
      <c r="L50" s="66"/>
      <c r="M50" s="67"/>
      <c r="N50" s="66"/>
      <c r="O50" s="334"/>
      <c r="P50" s="313"/>
      <c r="Q50" s="337"/>
      <c r="R50" s="79"/>
      <c r="S50" s="337"/>
      <c r="T50" s="79"/>
      <c r="U50" s="337"/>
      <c r="V50" s="66"/>
      <c r="W50" s="337"/>
      <c r="X50" s="66"/>
      <c r="Y50" s="124"/>
    </row>
    <row r="51" spans="1:25" s="45" customFormat="1" ht="40.5" customHeight="1">
      <c r="A51" s="325" t="s">
        <v>52</v>
      </c>
      <c r="B51" s="309" t="s">
        <v>124</v>
      </c>
      <c r="C51" s="99" t="s">
        <v>93</v>
      </c>
      <c r="D51" s="94" t="s">
        <v>18</v>
      </c>
      <c r="E51" s="53"/>
      <c r="F51" s="53"/>
      <c r="G51" s="277" t="s">
        <v>66</v>
      </c>
      <c r="H51" s="243" t="s">
        <v>20</v>
      </c>
      <c r="I51" s="52"/>
      <c r="J51" s="71"/>
      <c r="K51" s="216" t="s">
        <v>73</v>
      </c>
      <c r="L51" s="260" t="s">
        <v>20</v>
      </c>
      <c r="M51" s="52"/>
      <c r="N51" s="161"/>
      <c r="O51" s="332" t="s">
        <v>52</v>
      </c>
      <c r="P51" s="310" t="s">
        <v>124</v>
      </c>
      <c r="Q51" s="52"/>
      <c r="R51" s="68"/>
      <c r="S51" s="52"/>
      <c r="T51" s="54"/>
      <c r="U51" s="52"/>
      <c r="V51" s="93"/>
      <c r="W51" s="97"/>
      <c r="X51" s="130"/>
    </row>
    <row r="52" spans="1:25" s="45" customFormat="1" ht="45" customHeight="1">
      <c r="A52" s="326"/>
      <c r="B52" s="308"/>
      <c r="C52" s="253" t="s">
        <v>94</v>
      </c>
      <c r="D52" s="100" t="s">
        <v>23</v>
      </c>
      <c r="E52" s="61"/>
      <c r="F52" s="79"/>
      <c r="G52" s="131" t="s">
        <v>85</v>
      </c>
      <c r="H52" s="78" t="s">
        <v>23</v>
      </c>
      <c r="I52" s="131" t="s">
        <v>86</v>
      </c>
      <c r="J52" s="78" t="s">
        <v>23</v>
      </c>
      <c r="K52" s="278" t="s">
        <v>91</v>
      </c>
      <c r="L52" s="279" t="s">
        <v>34</v>
      </c>
      <c r="M52" s="54"/>
      <c r="N52" s="79"/>
      <c r="O52" s="334"/>
      <c r="P52" s="311"/>
      <c r="Q52" s="80" t="s">
        <v>108</v>
      </c>
      <c r="R52" s="81" t="s">
        <v>34</v>
      </c>
      <c r="S52" s="76"/>
      <c r="T52" s="79"/>
      <c r="U52" s="162"/>
      <c r="V52" s="79"/>
      <c r="W52" s="61"/>
      <c r="X52" s="79"/>
    </row>
    <row r="53" spans="1:25" s="45" customFormat="1" ht="42.75" customHeight="1">
      <c r="A53" s="163" t="s">
        <v>60</v>
      </c>
      <c r="B53" s="283" t="s">
        <v>125</v>
      </c>
      <c r="C53" s="52"/>
      <c r="D53" s="71"/>
      <c r="E53" s="164"/>
      <c r="F53" s="165"/>
      <c r="G53" s="166"/>
      <c r="H53" s="167"/>
      <c r="I53" s="164"/>
      <c r="J53" s="167"/>
      <c r="K53" s="164"/>
      <c r="L53" s="167"/>
      <c r="M53" s="164"/>
      <c r="N53" s="165"/>
      <c r="O53" s="168" t="s">
        <v>60</v>
      </c>
      <c r="P53" s="285" t="s">
        <v>125</v>
      </c>
      <c r="Q53" s="169"/>
      <c r="R53" s="167"/>
      <c r="S53" s="164"/>
      <c r="T53" s="167"/>
      <c r="U53" s="169"/>
      <c r="V53" s="165"/>
      <c r="W53" s="170"/>
      <c r="X53" s="171"/>
    </row>
    <row r="54" spans="1:25" s="45" customFormat="1" ht="42.75" hidden="1" customHeight="1">
      <c r="A54" s="172" t="s">
        <v>62</v>
      </c>
      <c r="B54" s="173"/>
      <c r="C54" s="88"/>
      <c r="D54" s="84"/>
      <c r="E54" s="54"/>
      <c r="F54" s="55"/>
      <c r="G54" s="174"/>
      <c r="H54" s="55"/>
      <c r="I54" s="54"/>
      <c r="J54" s="55"/>
      <c r="K54" s="54"/>
      <c r="L54" s="55"/>
      <c r="M54" s="88"/>
      <c r="N54" s="55"/>
      <c r="O54" s="175" t="s">
        <v>62</v>
      </c>
      <c r="P54" s="289" t="s">
        <v>126</v>
      </c>
      <c r="Q54" s="129"/>
      <c r="R54" s="176"/>
      <c r="S54" s="88"/>
      <c r="T54" s="55"/>
      <c r="U54" s="145"/>
      <c r="V54" s="136"/>
      <c r="W54" s="129"/>
      <c r="X54" s="177"/>
    </row>
    <row r="55" spans="1:25" ht="29.25" customHeight="1">
      <c r="B55" s="178"/>
      <c r="C55" s="178"/>
      <c r="D55" s="178"/>
      <c r="G55" s="179"/>
      <c r="I55" s="180" t="s">
        <v>127</v>
      </c>
      <c r="J55" s="180"/>
      <c r="K55" s="181" t="s">
        <v>3</v>
      </c>
      <c r="L55" s="181" t="s">
        <v>128</v>
      </c>
      <c r="M55" s="181" t="s">
        <v>3</v>
      </c>
      <c r="N55" s="181" t="s">
        <v>128</v>
      </c>
      <c r="O55" s="314" t="s">
        <v>129</v>
      </c>
      <c r="P55" s="314"/>
      <c r="Q55" s="181" t="s">
        <v>130</v>
      </c>
      <c r="R55" s="181" t="s">
        <v>3</v>
      </c>
      <c r="S55" s="181" t="s">
        <v>128</v>
      </c>
      <c r="T55" s="181" t="s">
        <v>129</v>
      </c>
    </row>
    <row r="56" spans="1:25" ht="29.25" customHeight="1">
      <c r="E56" t="s">
        <v>113</v>
      </c>
      <c r="I56" s="182" t="s">
        <v>131</v>
      </c>
      <c r="J56" s="183"/>
      <c r="K56" s="184">
        <f>2*(COUNTIF($C$4:$J$15,"TRANG")+COUNTIF($Q$4:$X$15,"TRANG")-COUNTIF(G15:J15,"TRANG"))</f>
        <v>14</v>
      </c>
      <c r="L56" s="184">
        <f>2*(COUNTIF($M$4:$N$15,"TRANG")+COUNTIF(K4:L15,"TRANG"))</f>
        <v>0</v>
      </c>
      <c r="M56" s="184">
        <f>2*(COUNTIF($C$4:$J$15,"TRANG")+COUNTIF($Q$4:$X$15,"TRANG")-COUNTIF(I15:L15,"TRANG"))</f>
        <v>14</v>
      </c>
      <c r="N56" s="184">
        <f>2*(COUNTIF($M$4:$N$15,"TRANG")+COUNTIF(K4:L15,"TRANG"))</f>
        <v>0</v>
      </c>
      <c r="O56" s="315">
        <f t="shared" ref="O56:O60" si="0">SUM(M56:N56)</f>
        <v>14</v>
      </c>
      <c r="P56" s="315"/>
      <c r="Q56" s="185" t="s">
        <v>131</v>
      </c>
      <c r="R56" s="184">
        <f>M56+M62+M69+M76</f>
        <v>60</v>
      </c>
      <c r="S56" s="184">
        <f>N56+N62+N69+N76</f>
        <v>12</v>
      </c>
      <c r="T56" s="184">
        <f t="shared" ref="T56:T60" si="1">SUM(R56:S56)</f>
        <v>72</v>
      </c>
    </row>
    <row r="57" spans="1:25" ht="29.25" customHeight="1">
      <c r="E57" t="s">
        <v>113</v>
      </c>
      <c r="I57" s="186" t="s">
        <v>132</v>
      </c>
      <c r="J57" s="187"/>
      <c r="K57" s="188">
        <f>2*(COUNTIF($C$4:$J$15,"UYÊN")+COUNTIF($Q$4:$X$15,"UYÊN")-COUNTIF(G15:J15,"UYÊN"))</f>
        <v>20</v>
      </c>
      <c r="L57" s="188">
        <f>2*(COUNTIF($M$4:$N$15,"UYÊN")+COUNTIF(K4:L15,"UYÊN"))</f>
        <v>0</v>
      </c>
      <c r="M57" s="188">
        <f>2*(COUNTIF($C$4:$J$15,"UYÊN")+COUNTIF($Q$4:$X$15,"UYÊN")-COUNTIF(I15:L15,"UYÊN"))</f>
        <v>20</v>
      </c>
      <c r="N57" s="188">
        <f>2*(COUNTIF($M$4:$N$15,"UYÊN")+COUNTIF(K4:L15,"UYÊN"))</f>
        <v>0</v>
      </c>
      <c r="O57" s="316">
        <f t="shared" si="0"/>
        <v>20</v>
      </c>
      <c r="P57" s="316"/>
      <c r="Q57" s="189" t="s">
        <v>132</v>
      </c>
      <c r="R57" s="188">
        <f>M57+M63+M70+M77</f>
        <v>60</v>
      </c>
      <c r="S57" s="188">
        <f>N57+N63+N70+N77</f>
        <v>0</v>
      </c>
      <c r="T57" s="188">
        <f t="shared" si="1"/>
        <v>60</v>
      </c>
    </row>
    <row r="58" spans="1:25" ht="29.25" customHeight="1">
      <c r="G58" t="s">
        <v>113</v>
      </c>
      <c r="I58" s="191" t="s">
        <v>133</v>
      </c>
      <c r="J58" s="192"/>
      <c r="K58" s="193">
        <f>2*(COUNTIF($C$4:$J$15,"NGUYÊN")+COUNTIF($Q$4:$X$15,"NGUYÊN")-COUNTIF(G15:J15,"NGUYÊN"))</f>
        <v>18</v>
      </c>
      <c r="L58" s="193">
        <f>2*(COUNTIF($M$4:$N$15,"NGUYÊN")+COUNTIF(K3:L13,"NGUYÊN"))</f>
        <v>4</v>
      </c>
      <c r="M58" s="193">
        <f>2*(COUNTIF($C$4:$J$15,"NGUYÊN")+COUNTIF($Q$4:$X$15,"NGUYÊN")-COUNTIF(I15:L15,"NGUYÊN"))</f>
        <v>18</v>
      </c>
      <c r="N58" s="193">
        <f>2*(COUNTIF($M$4:$N$15,"NGUYÊN")+COUNTIF(K3:L13,"NGUYÊN"))</f>
        <v>4</v>
      </c>
      <c r="O58" s="317">
        <f t="shared" si="0"/>
        <v>22</v>
      </c>
      <c r="P58" s="317"/>
      <c r="Q58" s="194" t="s">
        <v>133</v>
      </c>
      <c r="R58" s="193">
        <f t="shared" ref="R58:S60" si="2">M58+M65+M72+M79</f>
        <v>54</v>
      </c>
      <c r="S58" s="193">
        <f t="shared" si="2"/>
        <v>12</v>
      </c>
      <c r="T58" s="193">
        <f t="shared" si="1"/>
        <v>66</v>
      </c>
    </row>
    <row r="59" spans="1:25" ht="29.25" customHeight="1">
      <c r="I59" s="195" t="s">
        <v>134</v>
      </c>
      <c r="J59" s="196"/>
      <c r="K59" s="197">
        <f>2*(COUNTIF($C$4:$J$15,"HOÀNG")+COUNTIF($Q$4:$X$15,"HOÀNG")-COUNTIF(G16:J16,"HOÀNG"))</f>
        <v>6</v>
      </c>
      <c r="L59" s="197">
        <f>2*(COUNTIF($M$4:$N$15,"HOÀNG")+COUNTIF(K4:L15,"HOÀNG"))</f>
        <v>0</v>
      </c>
      <c r="M59" s="197">
        <f>2*(COUNTIF($C$4:$J$15,"HOÀNG")+COUNTIF($Q$4:$X$15,"HOÀNG")-COUNTIF(I16:L16,"HOÀNG"))</f>
        <v>6</v>
      </c>
      <c r="N59" s="197">
        <f>2*(COUNTIF($M$4:$N$15,"HOÀNG")+COUNTIF(K4:L15,"HOÀNG"))</f>
        <v>0</v>
      </c>
      <c r="O59" s="318">
        <f t="shared" si="0"/>
        <v>6</v>
      </c>
      <c r="P59" s="318"/>
      <c r="Q59" s="195" t="s">
        <v>134</v>
      </c>
      <c r="R59" s="197">
        <f t="shared" si="2"/>
        <v>10</v>
      </c>
      <c r="S59" s="197">
        <f t="shared" si="2"/>
        <v>0</v>
      </c>
      <c r="T59" s="197">
        <f t="shared" si="1"/>
        <v>10</v>
      </c>
    </row>
    <row r="60" spans="1:25" ht="29.25" customHeight="1">
      <c r="I60" s="198" t="s">
        <v>135</v>
      </c>
      <c r="J60" s="199"/>
      <c r="K60" s="200">
        <f>2*(COUNTIF($C$4:$J$15,"HIẾU")+COUNTIF($Q$4:$X$15,"HIẾU")-COUNTIF(G17:J17,"HIẾU"))</f>
        <v>6</v>
      </c>
      <c r="L60" s="200">
        <f>2*(COUNTIF($M$4:$N$15,"HIẾU")+COUNTIF(K5:L16,"HIẾU"))</f>
        <v>0</v>
      </c>
      <c r="M60" s="200">
        <f>2*(COUNTIF($C$4:$J$15,"HIẾU")+COUNTIF($Q$4:$X$15,"HIẾU")-COUNTIF(I18:L18,"HIẾU"))</f>
        <v>6</v>
      </c>
      <c r="N60" s="200">
        <f>2*(COUNTIF($M$4:$N$15,"HIẾU")+COUNTIF(K5:L16,"HIẾU"))</f>
        <v>0</v>
      </c>
      <c r="O60" s="319">
        <f t="shared" si="0"/>
        <v>6</v>
      </c>
      <c r="P60" s="320"/>
      <c r="Q60" s="200" t="s">
        <v>135</v>
      </c>
      <c r="R60" s="201">
        <f>M60+M67+M74+M81</f>
        <v>22</v>
      </c>
      <c r="S60" s="201">
        <f t="shared" si="2"/>
        <v>4</v>
      </c>
      <c r="T60" s="201">
        <f t="shared" si="1"/>
        <v>26</v>
      </c>
    </row>
    <row r="61" spans="1:25" ht="29.25" customHeight="1">
      <c r="I61" s="180" t="s">
        <v>136</v>
      </c>
      <c r="J61" s="202"/>
      <c r="K61" s="181" t="s">
        <v>3</v>
      </c>
      <c r="L61" s="181" t="s">
        <v>128</v>
      </c>
      <c r="M61" s="181" t="s">
        <v>3</v>
      </c>
      <c r="N61" s="181" t="s">
        <v>128</v>
      </c>
      <c r="O61" s="314" t="s">
        <v>129</v>
      </c>
      <c r="P61" s="314"/>
      <c r="T61" s="203"/>
      <c r="U61" t="s">
        <v>137</v>
      </c>
    </row>
    <row r="62" spans="1:25" ht="29.25" customHeight="1">
      <c r="I62" s="182" t="s">
        <v>131</v>
      </c>
      <c r="J62" s="183"/>
      <c r="K62" s="184">
        <f>2*(COUNTIF($C$17:$J$28,"TRANG")+COUNTIF($Q$17:$X$28,"TRANG")-COUNTIF(G28:J28,"TRANG"))</f>
        <v>18</v>
      </c>
      <c r="L62" s="184">
        <f>2*(COUNTIF($M$17:$N$28,"TRANG")+COUNTIF(K17:L28,"TRANG"))</f>
        <v>6</v>
      </c>
      <c r="M62" s="184">
        <f>2*(COUNTIF($C$17:$J$28,"TRANG")+COUNTIF($Q$17:$X$28,"TRANG")-COUNTIF(I28:L28,"TRANG"))</f>
        <v>18</v>
      </c>
      <c r="N62" s="184">
        <f>2*(COUNTIF($M$17:$N$28,"TRANG")+COUNTIF(K17:L28,"TRANG"))</f>
        <v>6</v>
      </c>
      <c r="O62" s="315">
        <f t="shared" ref="O62:O67" si="3">SUM(M62:N62)</f>
        <v>24</v>
      </c>
      <c r="P62" s="315"/>
      <c r="T62" s="203"/>
    </row>
    <row r="63" spans="1:25" ht="29.25" customHeight="1">
      <c r="I63" s="186" t="s">
        <v>132</v>
      </c>
      <c r="J63" s="187"/>
      <c r="K63" s="189">
        <f>2*(COUNTIF($C$17:$J$28,"UYÊN")+COUNTIF($Q$17:$X$28,"UYÊN")-COUNTIF(G29:J29,"UYÊN"))</f>
        <v>14</v>
      </c>
      <c r="L63" s="188">
        <f>2*(COUNTIF($M$17:$N$28,"UYÊN")+COUNTIF(K17:L28,"UYÊN"))</f>
        <v>0</v>
      </c>
      <c r="M63" s="189">
        <f>2*(COUNTIF($C$17:$J$28,"UYÊN")+COUNTIF($Q$17:$X$28,"UYÊN")-COUNTIF(I29:L29,"UYÊN"))</f>
        <v>14</v>
      </c>
      <c r="N63" s="188">
        <f>2*(COUNTIF($M$17:$N$28,"UYÊN")+COUNTIF(K17:L28,"UYÊN"))</f>
        <v>0</v>
      </c>
      <c r="O63" s="316">
        <f t="shared" si="3"/>
        <v>14</v>
      </c>
      <c r="P63" s="316"/>
      <c r="T63" s="203"/>
    </row>
    <row r="64" spans="1:25" ht="29.25" customHeight="1">
      <c r="H64" s="204"/>
      <c r="I64" s="205" t="s">
        <v>138</v>
      </c>
      <c r="J64" s="206"/>
      <c r="K64" s="207">
        <f>2*(COUNTIF($C$17:$J$28,"NHU")+COUNTIF($Q$17:$X$28,"NHU")-COUNTIF(G29:J31,"NHU"))</f>
        <v>0</v>
      </c>
      <c r="L64" s="208">
        <f>2*(COUNTIF($M$17:$N$28,"TUẤN")+COUNTIF(K17:L28,"TUẤN"))</f>
        <v>0</v>
      </c>
      <c r="M64" s="207">
        <f>2*(COUNTIF($C$17:$J$28,"NHU")+COUNTIF($Q$17:$X$28,"NHU")-COUNTIF(I29:L31,"NHU"))</f>
        <v>0</v>
      </c>
      <c r="N64" s="208">
        <f>2*(COUNTIF($M$17:$N$28,"NHU")+COUNTIF(K17:L28,"NHU"))</f>
        <v>0</v>
      </c>
      <c r="O64" s="322">
        <f t="shared" si="3"/>
        <v>0</v>
      </c>
      <c r="P64" s="322"/>
      <c r="T64" s="203"/>
    </row>
    <row r="65" spans="7:20" ht="29.25" customHeight="1">
      <c r="H65" s="204"/>
      <c r="I65" s="191" t="s">
        <v>133</v>
      </c>
      <c r="J65" s="192"/>
      <c r="K65" s="194">
        <f>2*(COUNTIF($C$17:$J$28,"NGUYÊN")+COUNTIF($Q$17:$X$28,"NGUYÊN")-COUNTIF(G31:J32,"NGUYÊN"))</f>
        <v>12</v>
      </c>
      <c r="L65" s="193">
        <f>2*(COUNTIF($M$17:$N$28,"NGUYÊN")+COUNTIF(K16:L26,"NGUYÊN"))</f>
        <v>2</v>
      </c>
      <c r="M65" s="193">
        <f>2*(COUNTIF($C$4:$J$15,"NGUYÊN")+COUNTIF($Q$4:$X$15,"NGUYÊN")-COUNTIF(H21:J21,"NGUYÊN"))</f>
        <v>14</v>
      </c>
      <c r="N65" s="193">
        <f>2*(COUNTIF($M$17:$N$28,"NGUYÊN")+COUNTIF(K16:L26,"NGUYÊN"))</f>
        <v>2</v>
      </c>
      <c r="O65" s="317">
        <f t="shared" si="3"/>
        <v>16</v>
      </c>
      <c r="P65" s="317"/>
      <c r="T65" s="203"/>
    </row>
    <row r="66" spans="7:20" ht="29.25" customHeight="1">
      <c r="H66" s="204"/>
      <c r="I66" s="195" t="s">
        <v>134</v>
      </c>
      <c r="J66" s="196"/>
      <c r="K66" s="209">
        <f>2*(COUNTIF($C$17:$J$28,"HOÀNG")+COUNTIF($Q$17:$X$28,"HOÀNG")-COUNTIF(G32:J33,"HOÀNG"))</f>
        <v>0</v>
      </c>
      <c r="L66" s="197">
        <f>2*(COUNTIF($M$17:$N$28,"HOÀNG")+COUNTIF(K17:L28,"HOÀNG"))</f>
        <v>0</v>
      </c>
      <c r="M66" s="209">
        <f>2*(COUNTIF($C$17:$J$28,"HOÀNG")+COUNTIF($Q$17:$X$28,"HOÀNG")-COUNTIF(I32:L33,"HOÀNG"))</f>
        <v>0</v>
      </c>
      <c r="N66" s="197">
        <f>2*(COUNTIF($M$17:$N$28,"HOÀNG")+COUNTIF(K17:L28,"HOÀNG"))</f>
        <v>0</v>
      </c>
      <c r="O66" s="318">
        <f t="shared" si="3"/>
        <v>0</v>
      </c>
      <c r="P66" s="318"/>
      <c r="T66" s="203"/>
    </row>
    <row r="67" spans="7:20" ht="29.25" customHeight="1">
      <c r="H67" s="204"/>
      <c r="I67" s="198" t="s">
        <v>135</v>
      </c>
      <c r="J67" s="199"/>
      <c r="K67" s="200">
        <f>2*(COUNTIF($C$17:$J$28,"HIẾU")+COUNTIF($Q$17:$X$28,"HIẾU")-COUNTIF(G33:J34,"HIẾU"))</f>
        <v>6</v>
      </c>
      <c r="L67" s="201">
        <f>2*(COUNTIF($M$17:$N$28,"HIẾU")+COUNTIF(K18:L29,"HIẾU"))</f>
        <v>2</v>
      </c>
      <c r="M67" s="200">
        <f>2*(COUNTIF($C$17:$J$28,"HIẾU")+COUNTIF($Q$17:$X$28,"HIẾU")-COUNTIF(I33:L34,"HIẾU"))</f>
        <v>6</v>
      </c>
      <c r="N67" s="201">
        <f>2*(COUNTIF($M$17:$N$28,"HIẾU")+COUNTIF(K18:L29,"HIẾU"))</f>
        <v>2</v>
      </c>
      <c r="O67" s="321">
        <f t="shared" si="3"/>
        <v>8</v>
      </c>
      <c r="P67" s="321"/>
      <c r="T67" s="203"/>
    </row>
    <row r="68" spans="7:20" ht="29.25" customHeight="1">
      <c r="I68" s="180" t="s">
        <v>139</v>
      </c>
      <c r="J68" s="202"/>
      <c r="K68" s="181" t="s">
        <v>3</v>
      </c>
      <c r="L68" s="181" t="s">
        <v>128</v>
      </c>
      <c r="M68" s="181" t="s">
        <v>3</v>
      </c>
      <c r="N68" s="181" t="s">
        <v>128</v>
      </c>
      <c r="O68" s="314" t="s">
        <v>129</v>
      </c>
      <c r="P68" s="314"/>
      <c r="T68" s="203"/>
    </row>
    <row r="69" spans="7:20" ht="29.25" customHeight="1">
      <c r="G69" s="331"/>
      <c r="I69" s="182" t="s">
        <v>131</v>
      </c>
      <c r="J69" s="183"/>
      <c r="K69" s="184">
        <f>2*(COUNTIF($C$30:$J$41,"TRANG")+COUNTIF($Q$30:$X$41,"TRANG")-COUNTIF($G$41:$J$41,"TRANG"))</f>
        <v>14</v>
      </c>
      <c r="L69" s="184">
        <f>2*(COUNTIF($M$30:$N$41,"TRANG")+COUNTIF(K31:L41,"TRANG"))</f>
        <v>2</v>
      </c>
      <c r="M69" s="184">
        <f>2*(COUNTIF($C$30:$J$41,"TRANG")+COUNTIF($Q$30:$X$41,"TRANG")-COUNTIF($G$41:$J$41,"TRANG"))</f>
        <v>14</v>
      </c>
      <c r="N69" s="184">
        <f>2*(COUNTIF($M$30:$N$41,"TRANG")+COUNTIF(K31:L41,"TRANG"))</f>
        <v>2</v>
      </c>
      <c r="O69" s="315">
        <f t="shared" ref="O69:O74" si="4">SUM(M69:N69)</f>
        <v>16</v>
      </c>
      <c r="P69" s="315"/>
      <c r="T69" s="203"/>
    </row>
    <row r="70" spans="7:20" ht="29.25" customHeight="1">
      <c r="G70" s="331"/>
      <c r="I70" s="186" t="s">
        <v>132</v>
      </c>
      <c r="J70" s="187"/>
      <c r="K70" s="188">
        <f>2*(COUNTIF($C$30:$J$41,"UYÊN")+COUNTIF($Q$30:$X$41,"UYÊN")-COUNTIF($G$41:$J$41,"UYÊN"))</f>
        <v>16</v>
      </c>
      <c r="L70" s="188">
        <f>2*(COUNTIF($M$30:$N$41,"UYÊN")+COUNTIF(K31:L41,"UYÊN"))</f>
        <v>0</v>
      </c>
      <c r="M70" s="188">
        <f>2*(COUNTIF($C$30:$J$41,"UYÊN")+COUNTIF($Q$30:$X$41,"UYÊN")-COUNTIF($G$41:$J$41,"UYÊN"))</f>
        <v>16</v>
      </c>
      <c r="N70" s="188">
        <f>2*(COUNTIF($M$30:$N$41,"UYÊN")+COUNTIF(K31:L41,"UYÊN"))</f>
        <v>0</v>
      </c>
      <c r="O70" s="316">
        <f t="shared" si="4"/>
        <v>16</v>
      </c>
      <c r="P70" s="316"/>
      <c r="T70" s="203"/>
    </row>
    <row r="71" spans="7:20" ht="29.25" customHeight="1">
      <c r="G71" s="331"/>
      <c r="I71" s="205" t="s">
        <v>138</v>
      </c>
      <c r="J71" s="206"/>
      <c r="K71" s="208">
        <f>2*(COUNTIF($C$30:$J$41,"NHU")+COUNTIF($Q$30:$X$41,"NHU")-COUNTIF($G$41:$J$41,"NHU"))</f>
        <v>0</v>
      </c>
      <c r="L71" s="208">
        <f>2*(COUNTIF($M$30:$N$41,"TUẤN")+COUNTIF(K31:L41,"TUẤN"))</f>
        <v>0</v>
      </c>
      <c r="M71" s="208">
        <f>2*(COUNTIF($C$30:$J$41,"NHU")+COUNTIF($Q$30:$X$41,"NHU")-COUNTIF($G$41:$J$41,"NHU"))</f>
        <v>0</v>
      </c>
      <c r="N71" s="208">
        <f>2*(COUNTIF($M$30:$N$41,"NHU")+COUNTIF(K31:L41,"NHU"))</f>
        <v>0</v>
      </c>
      <c r="O71" s="322">
        <f t="shared" si="4"/>
        <v>0</v>
      </c>
      <c r="P71" s="322"/>
      <c r="T71" s="203"/>
    </row>
    <row r="72" spans="7:20" ht="29.25" customHeight="1">
      <c r="G72" s="331"/>
      <c r="I72" s="191" t="s">
        <v>133</v>
      </c>
      <c r="J72" s="192"/>
      <c r="K72" s="193">
        <f>2*(COUNTIF($C$30:$J$41,"NGUYÊN")+COUNTIF($Q$30:$X$41,"NGUYÊN")-COUNTIF($G$41:$J$41,"NGUYÊN"))</f>
        <v>10</v>
      </c>
      <c r="L72" s="193">
        <f>2*(COUNTIF($M$30:$N$41,"NGUYÊN")+COUNTIF(K29:L39,"NGUYÊN"))</f>
        <v>2</v>
      </c>
      <c r="M72" s="193">
        <f>2*(COUNTIF($C$30:$J$41,"NGUYÊN")+COUNTIF($Q$30:$X$41,"NGUYÊN")-COUNTIF($G$41:$J$41,"NGUYÊN"))</f>
        <v>10</v>
      </c>
      <c r="N72" s="193">
        <f>2*(COUNTIF($M$30:$N$41,"NGUYÊN")+COUNTIF(K29:L39,"NGUYÊN"))</f>
        <v>2</v>
      </c>
      <c r="O72" s="317">
        <f t="shared" si="4"/>
        <v>12</v>
      </c>
      <c r="P72" s="317"/>
      <c r="T72" s="203"/>
    </row>
    <row r="73" spans="7:20" ht="29.25" customHeight="1">
      <c r="G73" s="331"/>
      <c r="I73" s="195" t="s">
        <v>134</v>
      </c>
      <c r="J73" s="196"/>
      <c r="K73" s="197">
        <f>2*(COUNTIF($C$30:$J$41,"HOÀNG")+COUNTIF($Q$30:$X$41,"HOÀNG")-COUNTIF($G$41:$J$41,"HOÀNG"))</f>
        <v>0</v>
      </c>
      <c r="L73" s="197">
        <f>2*(COUNTIF($M$30:$N$41,"HOÀNG")+COUNTIF(K31:L41,"HOÀNG"))</f>
        <v>0</v>
      </c>
      <c r="M73" s="197">
        <f>2*(COUNTIF($C$30:$J$41,"HOÀNG")+COUNTIF($Q$30:$X$41,"HOÀNG")-COUNTIF($G$41:$J$41,"HOÀNG"))</f>
        <v>0</v>
      </c>
      <c r="N73" s="197">
        <f>2*(COUNTIF($M$30:$N$41,"HOÀNG")+COUNTIF(K31:L41,"HOÀNG"))</f>
        <v>0</v>
      </c>
      <c r="O73" s="318">
        <f t="shared" si="4"/>
        <v>0</v>
      </c>
      <c r="P73" s="318"/>
      <c r="T73" s="203"/>
    </row>
    <row r="74" spans="7:20" ht="29.25" customHeight="1">
      <c r="G74" s="210"/>
      <c r="I74" s="198" t="s">
        <v>135</v>
      </c>
      <c r="J74" s="199"/>
      <c r="K74" s="201">
        <f>2*(COUNTIF($C$30:$J$41,"HIẾU")+COUNTIF($Q$30:$X$41,"HIẾU")-COUNTIF($G$41:$J$41,"HIẾU"))</f>
        <v>6</v>
      </c>
      <c r="L74" s="201">
        <f>2*(COUNTIF($M$30:$N$41,"HIẾU")+COUNTIF(K32:L42,"HIẾU"))</f>
        <v>0</v>
      </c>
      <c r="M74" s="201">
        <f>2*(COUNTIF($C$30:$J$41,"HIẾU")+COUNTIF($Q$30:$X$41,"HIẾU")-COUNTIF($G$41:$J$41,"HIẾU"))</f>
        <v>6</v>
      </c>
      <c r="N74" s="201">
        <f>2*(COUNTIF($M$30:$N$41,"HIẾU")+COUNTIF(K32:L42,"HIẾU"))</f>
        <v>0</v>
      </c>
      <c r="O74" s="321">
        <f t="shared" si="4"/>
        <v>6</v>
      </c>
      <c r="P74" s="321"/>
      <c r="T74" s="203"/>
    </row>
    <row r="75" spans="7:20" ht="29.25" customHeight="1">
      <c r="I75" s="180" t="s">
        <v>140</v>
      </c>
      <c r="J75" s="202"/>
      <c r="K75" s="181" t="s">
        <v>3</v>
      </c>
      <c r="L75" s="181" t="s">
        <v>128</v>
      </c>
      <c r="M75" s="181" t="s">
        <v>3</v>
      </c>
      <c r="N75" s="181" t="s">
        <v>128</v>
      </c>
      <c r="O75" s="314" t="s">
        <v>129</v>
      </c>
      <c r="P75" s="314"/>
      <c r="T75" s="203"/>
    </row>
    <row r="76" spans="7:20" ht="29.25" customHeight="1">
      <c r="I76" s="182" t="s">
        <v>131</v>
      </c>
      <c r="J76" s="183"/>
      <c r="K76" s="184">
        <f>2*(COUNTIF($C$43:$J$54,"TRANG")+COUNTIF($Q$43:$X$54,"TRANG")-COUNTIF($G$54:$J$54,"TRANG"))</f>
        <v>14</v>
      </c>
      <c r="L76" s="184">
        <f>2*(COUNTIF($M$43:$N$54,"TRANG")+COUNTIF(K43:L54,"TRANG"))</f>
        <v>4</v>
      </c>
      <c r="M76" s="184">
        <f>2*(COUNTIF($C$43:$J$54,"TRANG")+COUNTIF($Q$43:$X$54,"TRANG")-COUNTIF($G$54:$J$54,"TRANG"))</f>
        <v>14</v>
      </c>
      <c r="N76" s="184">
        <f>2*(COUNTIF($M$43:$N$54,"TRANG")+COUNTIF(K43:L54,"TRANG"))</f>
        <v>4</v>
      </c>
      <c r="O76" s="315">
        <f t="shared" ref="O76:O81" si="5">SUM(M76:N76)</f>
        <v>18</v>
      </c>
      <c r="P76" s="315"/>
      <c r="T76" s="203"/>
    </row>
    <row r="77" spans="7:20" ht="29.25" customHeight="1">
      <c r="I77" s="186" t="s">
        <v>132</v>
      </c>
      <c r="J77" s="187"/>
      <c r="K77" s="188">
        <f>2*(COUNTIF($C$43:$J$54,"UYÊN")+COUNTIF($Q$43:$X$54,"UYÊN")-COUNTIF($G$54:$J$54,"UYÊN"))</f>
        <v>10</v>
      </c>
      <c r="L77" s="188">
        <f>2*(COUNTIF($M$43:$N$54,"UYÊN")+COUNTIF(K43:L54,"UYÊN"))</f>
        <v>0</v>
      </c>
      <c r="M77" s="188">
        <f>2*(COUNTIF($C$43:$J$54,"UYÊN")+COUNTIF($Q$43:$X$54,"UYÊN")-COUNTIF($G$54:$J$54,"UYÊN"))</f>
        <v>10</v>
      </c>
      <c r="N77" s="188">
        <f>2*(COUNTIF($M$43:$N$54,"UYÊN")+COUNTIF(K43:L54,"UYÊN"))</f>
        <v>0</v>
      </c>
      <c r="O77" s="316">
        <f t="shared" si="5"/>
        <v>10</v>
      </c>
      <c r="P77" s="316"/>
      <c r="T77" s="203"/>
    </row>
    <row r="78" spans="7:20" ht="29.25" customHeight="1">
      <c r="H78" s="204"/>
      <c r="I78" s="205" t="s">
        <v>138</v>
      </c>
      <c r="J78" s="206"/>
      <c r="K78" s="208">
        <f>2*(COUNTIF($C$43:$J$54,"NHU")+COUNTIF($Q$43:$X$54,"NHU")-COUNTIF($G$54:$J$54,"NHU"))</f>
        <v>0</v>
      </c>
      <c r="L78" s="208">
        <f>2*(COUNTIF($M$43:$N$54,"TUẤN")+COUNTIF(K43:L54,"TUẤN"))</f>
        <v>0</v>
      </c>
      <c r="M78" s="208">
        <f>2*(COUNTIF($C$43:$J$54,"NHU")+COUNTIF($Q$43:$X$54,"NHU")-COUNTIF($G$54:$J$54,"NHU"))</f>
        <v>0</v>
      </c>
      <c r="N78" s="208">
        <f>2*(COUNTIF($M$43:$N$54,"NHU")+COUNTIF(K43:L54,"NHU"))</f>
        <v>0</v>
      </c>
      <c r="O78" s="322">
        <f t="shared" si="5"/>
        <v>0</v>
      </c>
      <c r="P78" s="322"/>
      <c r="T78" s="203"/>
    </row>
    <row r="79" spans="7:20" ht="29.25" customHeight="1">
      <c r="H79" s="204"/>
      <c r="I79" s="191" t="s">
        <v>133</v>
      </c>
      <c r="J79" s="192"/>
      <c r="K79" s="193">
        <f>2*(COUNTIF($C$43:$J$54,"NGUYÊN")+COUNTIF($Q$43:$X$54,"NGUYÊN")-COUNTIF($G$54:$J$54,"NGUYÊN"))</f>
        <v>12</v>
      </c>
      <c r="L79" s="193">
        <f>2*(COUNTIF($M$43:$N$54,"NGUYÊN")+COUNTIF(K42:L52,"NGUYÊN"))</f>
        <v>4</v>
      </c>
      <c r="M79" s="193">
        <f>2*(COUNTIF($C$43:$J$54,"NGUYÊN")+COUNTIF($Q$43:$X$54,"NGUYÊN")-COUNTIF($G$54:$J$54,"NGUYÊN"))</f>
        <v>12</v>
      </c>
      <c r="N79" s="193">
        <f>2*(COUNTIF($M$43:$N$54,"NGUYÊN")+COUNTIF(K42:L52,"NGUYÊN"))</f>
        <v>4</v>
      </c>
      <c r="O79" s="317">
        <f t="shared" si="5"/>
        <v>16</v>
      </c>
      <c r="P79" s="317"/>
      <c r="T79" s="203"/>
    </row>
    <row r="80" spans="7:20" ht="26.25">
      <c r="H80" s="204"/>
      <c r="I80" s="195" t="s">
        <v>134</v>
      </c>
      <c r="J80" s="196"/>
      <c r="K80" s="197">
        <f>2*(COUNTIF($C$43:$J$54,"HOÀNG")+COUNTIF($Q$43:$X$54,"HOÀNG")-COUNTIF($G$54:$J$54,"HOÀNG"))</f>
        <v>4</v>
      </c>
      <c r="L80" s="197">
        <f>2*(COUNTIF($M$43:$N$54,"DÂN")+COUNTIF(K43:L54,"DÂN"))</f>
        <v>0</v>
      </c>
      <c r="M80" s="197">
        <f>2*(COUNTIF($C$43:$J$54,"HOÀNG")+COUNTIF($Q$43:$X$54,"HOÀNG")-COUNTIF($G$54:$J$54,"HOÀNG"))</f>
        <v>4</v>
      </c>
      <c r="N80" s="197">
        <f>2*(COUNTIF($M$43:$N$54,"HOÀNG")+COUNTIF(K43:L54,"HOÀNG"))</f>
        <v>0</v>
      </c>
      <c r="O80" s="318">
        <f t="shared" si="5"/>
        <v>4</v>
      </c>
      <c r="P80" s="318"/>
      <c r="T80" s="203"/>
    </row>
    <row r="81" spans="1:20" ht="26.25">
      <c r="A81" s="179"/>
      <c r="H81" s="204"/>
      <c r="I81" s="198" t="s">
        <v>135</v>
      </c>
      <c r="J81" s="199"/>
      <c r="K81" s="201">
        <f>2*(COUNTIF($C$43:$J$54,"HIẾU")+COUNTIF($Q$43:$X$54,"HIẾU")-COUNTIF($G$54:$J$54,"HIẾU"))</f>
        <v>4</v>
      </c>
      <c r="L81" s="201">
        <f>2*(COUNTIF($M$43:$N$54,"HIẾU")+COUNTIF(K44:L55,"HIẾU"))</f>
        <v>2</v>
      </c>
      <c r="M81" s="201">
        <f>2*(COUNTIF($C$43:$J$54,"HIẾU")+COUNTIF($Q$43:$X$54,"HIẾU")-COUNTIF($G$54:$J$54,"HIẾU"))</f>
        <v>4</v>
      </c>
      <c r="N81" s="201">
        <f>2*(COUNTIF($M$43:$N$54,"HIẾU")+COUNTIF(K44:L55,"HIẾU"))</f>
        <v>2</v>
      </c>
      <c r="O81" s="321">
        <f t="shared" si="5"/>
        <v>6</v>
      </c>
      <c r="P81" s="321"/>
      <c r="T81" s="203"/>
    </row>
    <row r="82" spans="1:20">
      <c r="T82" s="203"/>
    </row>
    <row r="83" spans="1:20">
      <c r="T83" s="203"/>
    </row>
  </sheetData>
  <mergeCells count="128">
    <mergeCell ref="Q49:Q50"/>
    <mergeCell ref="S49:S50"/>
    <mergeCell ref="U49:U50"/>
    <mergeCell ref="W49:W50"/>
    <mergeCell ref="P21:P22"/>
    <mergeCell ref="P23:P24"/>
    <mergeCell ref="P25:P26"/>
    <mergeCell ref="P30:P31"/>
    <mergeCell ref="P32:P33"/>
    <mergeCell ref="P34:P35"/>
    <mergeCell ref="P36:P37"/>
    <mergeCell ref="P38:P39"/>
    <mergeCell ref="P43:P44"/>
    <mergeCell ref="O42:P42"/>
    <mergeCell ref="P45:P46"/>
    <mergeCell ref="P47:P48"/>
    <mergeCell ref="G69:G73"/>
    <mergeCell ref="I49:I50"/>
    <mergeCell ref="K49:K50"/>
    <mergeCell ref="O4:O5"/>
    <mergeCell ref="O6:O7"/>
    <mergeCell ref="O8:O9"/>
    <mergeCell ref="O10:O11"/>
    <mergeCell ref="O12:O13"/>
    <mergeCell ref="O17:O18"/>
    <mergeCell ref="O19:O20"/>
    <mergeCell ref="O21:O22"/>
    <mergeCell ref="O23:O24"/>
    <mergeCell ref="O25:O26"/>
    <mergeCell ref="O30:O31"/>
    <mergeCell ref="O32:O33"/>
    <mergeCell ref="O34:O35"/>
    <mergeCell ref="O36:O37"/>
    <mergeCell ref="O38:O39"/>
    <mergeCell ref="O43:O44"/>
    <mergeCell ref="O45:O46"/>
    <mergeCell ref="O47:O48"/>
    <mergeCell ref="O49:O50"/>
    <mergeCell ref="O51:O52"/>
    <mergeCell ref="O71:P71"/>
    <mergeCell ref="B30:B31"/>
    <mergeCell ref="B32:B33"/>
    <mergeCell ref="B34:B35"/>
    <mergeCell ref="B36:B37"/>
    <mergeCell ref="B38:B39"/>
    <mergeCell ref="B43:B44"/>
    <mergeCell ref="B45:B46"/>
    <mergeCell ref="B47:B48"/>
    <mergeCell ref="B49:B50"/>
    <mergeCell ref="A42:B42"/>
    <mergeCell ref="O80:P80"/>
    <mergeCell ref="O81:P81"/>
    <mergeCell ref="A4:A5"/>
    <mergeCell ref="A6:A7"/>
    <mergeCell ref="A8:A9"/>
    <mergeCell ref="A10:A11"/>
    <mergeCell ref="A12:A13"/>
    <mergeCell ref="A17:A18"/>
    <mergeCell ref="A19:A20"/>
    <mergeCell ref="A21:A22"/>
    <mergeCell ref="A23:A24"/>
    <mergeCell ref="A25:A26"/>
    <mergeCell ref="A30:A31"/>
    <mergeCell ref="A32:A33"/>
    <mergeCell ref="A34:A35"/>
    <mergeCell ref="A36:A37"/>
    <mergeCell ref="A38:A39"/>
    <mergeCell ref="A43:A44"/>
    <mergeCell ref="A45:A46"/>
    <mergeCell ref="A47:A48"/>
    <mergeCell ref="A49:A50"/>
    <mergeCell ref="A51:A52"/>
    <mergeCell ref="B4:B5"/>
    <mergeCell ref="B6:B7"/>
    <mergeCell ref="O72:P72"/>
    <mergeCell ref="O73:P73"/>
    <mergeCell ref="O74:P74"/>
    <mergeCell ref="O75:P75"/>
    <mergeCell ref="O76:P76"/>
    <mergeCell ref="O77:P77"/>
    <mergeCell ref="O78:P78"/>
    <mergeCell ref="O79:P79"/>
    <mergeCell ref="O62:P62"/>
    <mergeCell ref="O63:P63"/>
    <mergeCell ref="O64:P64"/>
    <mergeCell ref="O65:P65"/>
    <mergeCell ref="O66:P66"/>
    <mergeCell ref="O67:P67"/>
    <mergeCell ref="O68:P68"/>
    <mergeCell ref="O69:P69"/>
    <mergeCell ref="O70:P70"/>
    <mergeCell ref="O55:P55"/>
    <mergeCell ref="O56:P56"/>
    <mergeCell ref="O57:P57"/>
    <mergeCell ref="O58:P58"/>
    <mergeCell ref="O59:P59"/>
    <mergeCell ref="O60:P60"/>
    <mergeCell ref="O61:P61"/>
    <mergeCell ref="B51:B52"/>
    <mergeCell ref="C49:C50"/>
    <mergeCell ref="E49:E50"/>
    <mergeCell ref="G49:G50"/>
    <mergeCell ref="P49:P50"/>
    <mergeCell ref="P51:P52"/>
    <mergeCell ref="A1:X1"/>
    <mergeCell ref="A2:N2"/>
    <mergeCell ref="O2:X2"/>
    <mergeCell ref="A3:B3"/>
    <mergeCell ref="O3:P3"/>
    <mergeCell ref="A16:B16"/>
    <mergeCell ref="O16:P16"/>
    <mergeCell ref="A29:B29"/>
    <mergeCell ref="O29:P29"/>
    <mergeCell ref="B8:B9"/>
    <mergeCell ref="B10:B11"/>
    <mergeCell ref="B12:B13"/>
    <mergeCell ref="B17:B18"/>
    <mergeCell ref="B19:B20"/>
    <mergeCell ref="B21:B22"/>
    <mergeCell ref="B23:B24"/>
    <mergeCell ref="B25:B26"/>
    <mergeCell ref="P4:P5"/>
    <mergeCell ref="P6:P7"/>
    <mergeCell ref="P8:P9"/>
    <mergeCell ref="P10:P11"/>
    <mergeCell ref="P12:P13"/>
    <mergeCell ref="P17:P18"/>
    <mergeCell ref="P19:P20"/>
  </mergeCells>
  <pageMargins left="0.7" right="0.7" top="0.75" bottom="0.75" header="0.3" footer="0.3"/>
  <pageSetup paperSize="9" orientation="portrait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O19"/>
  <sheetViews>
    <sheetView zoomScale="41" zoomScaleNormal="41" workbookViewId="0">
      <selection activeCell="O19" sqref="O19"/>
    </sheetView>
  </sheetViews>
  <sheetFormatPr defaultColWidth="9" defaultRowHeight="33.75"/>
  <cols>
    <col min="2" max="2" width="16.5703125" style="1" customWidth="1"/>
    <col min="3" max="3" width="32" style="1" customWidth="1"/>
    <col min="4" max="4" width="26.42578125" style="1" customWidth="1"/>
    <col min="5" max="5" width="41.5703125" style="1" customWidth="1"/>
    <col min="6" max="6" width="25.7109375" style="1" customWidth="1"/>
    <col min="7" max="7" width="32.7109375" style="1" customWidth="1"/>
    <col min="8" max="8" width="35.85546875" style="1" customWidth="1"/>
    <col min="9" max="9" width="16.5703125" style="1" customWidth="1"/>
    <col min="10" max="10" width="28" style="1" customWidth="1"/>
    <col min="11" max="11" width="24.85546875" style="1" customWidth="1"/>
    <col min="12" max="12" width="40.5703125" style="1" customWidth="1"/>
    <col min="13" max="13" width="27.140625" style="1" customWidth="1"/>
    <col min="14" max="14" width="34.42578125" style="1" customWidth="1"/>
    <col min="15" max="15" width="46.5703125" style="1" customWidth="1"/>
  </cols>
  <sheetData>
    <row r="1" spans="2:15" ht="87" customHeight="1">
      <c r="B1" s="338" t="s">
        <v>559</v>
      </c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40"/>
    </row>
    <row r="2" spans="2:15" ht="54.75" customHeight="1">
      <c r="B2" s="341" t="str">
        <f>"Tuần "&amp;DAY(C4)&amp;"-"&amp;TEXT(C9,"dd/mm/yyyy")</f>
        <v>Tuần 5-09/01/2026</v>
      </c>
      <c r="C2" s="342"/>
      <c r="D2" s="342"/>
      <c r="E2" s="342"/>
      <c r="F2" s="342"/>
      <c r="G2" s="342"/>
      <c r="H2" s="343"/>
      <c r="I2" s="344" t="str">
        <f>"Tuần "&amp;DAY(J4)&amp;"-"&amp;TEXT(J9,"dd/mm/yyyy")</f>
        <v>Tuần 12-16/01/2026</v>
      </c>
      <c r="J2" s="345"/>
      <c r="K2" s="345"/>
      <c r="L2" s="345"/>
      <c r="M2" s="345"/>
      <c r="N2" s="345"/>
      <c r="O2" s="346"/>
    </row>
    <row r="3" spans="2:15" ht="67.5" customHeight="1">
      <c r="B3" s="2" t="s">
        <v>544</v>
      </c>
      <c r="C3" s="3" t="s">
        <v>3</v>
      </c>
      <c r="D3" s="3" t="s">
        <v>545</v>
      </c>
      <c r="E3" s="3" t="s">
        <v>546</v>
      </c>
      <c r="F3" s="3" t="s">
        <v>547</v>
      </c>
      <c r="G3" s="3" t="s">
        <v>548</v>
      </c>
      <c r="H3" s="3" t="s">
        <v>549</v>
      </c>
      <c r="I3" s="4" t="s">
        <v>544</v>
      </c>
      <c r="J3" s="3" t="s">
        <v>3</v>
      </c>
      <c r="K3" s="5" t="s">
        <v>545</v>
      </c>
      <c r="L3" s="5" t="s">
        <v>546</v>
      </c>
      <c r="M3" s="3" t="s">
        <v>547</v>
      </c>
      <c r="N3" s="3" t="s">
        <v>548</v>
      </c>
      <c r="O3" s="3" t="s">
        <v>549</v>
      </c>
    </row>
    <row r="4" spans="2:15" ht="62.25" customHeight="1">
      <c r="B4" s="7">
        <v>2</v>
      </c>
      <c r="C4" s="8">
        <v>46027</v>
      </c>
      <c r="D4" s="9"/>
      <c r="E4" s="37"/>
      <c r="F4" s="37"/>
      <c r="G4" s="37"/>
      <c r="H4" s="37"/>
      <c r="I4" s="12">
        <v>2</v>
      </c>
      <c r="J4" s="8">
        <f>C4+7</f>
        <v>46034</v>
      </c>
      <c r="K4" s="13"/>
      <c r="L4" s="37"/>
      <c r="M4" s="37"/>
      <c r="N4" s="37"/>
      <c r="O4" s="37"/>
    </row>
    <row r="5" spans="2:15" ht="63.75" customHeight="1">
      <c r="B5" s="7">
        <v>3</v>
      </c>
      <c r="C5" s="8">
        <f>C4+1</f>
        <v>46028</v>
      </c>
      <c r="D5" s="13" t="s">
        <v>560</v>
      </c>
      <c r="E5" s="37" t="s">
        <v>552</v>
      </c>
      <c r="F5" s="37" t="s">
        <v>23</v>
      </c>
      <c r="G5" s="37" t="s">
        <v>551</v>
      </c>
      <c r="H5" s="37"/>
      <c r="I5" s="12">
        <v>3</v>
      </c>
      <c r="J5" s="8">
        <f>C5+7</f>
        <v>46035</v>
      </c>
      <c r="K5" s="13" t="s">
        <v>561</v>
      </c>
      <c r="L5" s="37" t="s">
        <v>552</v>
      </c>
      <c r="M5" s="37" t="s">
        <v>23</v>
      </c>
      <c r="N5" s="37" t="s">
        <v>551</v>
      </c>
      <c r="O5" s="38"/>
    </row>
    <row r="6" spans="2:15" ht="62.25" customHeight="1">
      <c r="B6" s="7">
        <v>4</v>
      </c>
      <c r="C6" s="8">
        <f>C5+1</f>
        <v>46029</v>
      </c>
      <c r="D6" s="13" t="s">
        <v>562</v>
      </c>
      <c r="E6" s="37" t="s">
        <v>552</v>
      </c>
      <c r="F6" s="37" t="s">
        <v>23</v>
      </c>
      <c r="G6" s="37" t="s">
        <v>553</v>
      </c>
      <c r="H6" s="37"/>
      <c r="I6" s="12">
        <v>4</v>
      </c>
      <c r="J6" s="8">
        <f>C6+7</f>
        <v>46036</v>
      </c>
      <c r="K6" s="13" t="s">
        <v>563</v>
      </c>
      <c r="L6" s="37" t="s">
        <v>552</v>
      </c>
      <c r="M6" s="37" t="s">
        <v>23</v>
      </c>
      <c r="N6" s="37" t="s">
        <v>553</v>
      </c>
      <c r="O6" s="38"/>
    </row>
    <row r="7" spans="2:15" ht="62.25" customHeight="1">
      <c r="B7" s="352">
        <v>5</v>
      </c>
      <c r="C7" s="358">
        <f>C6+1</f>
        <v>46030</v>
      </c>
      <c r="D7" s="39" t="s">
        <v>564</v>
      </c>
      <c r="E7" s="37" t="s">
        <v>550</v>
      </c>
      <c r="F7" s="37" t="s">
        <v>23</v>
      </c>
      <c r="G7" s="37" t="s">
        <v>551</v>
      </c>
      <c r="H7" s="37"/>
      <c r="I7" s="360">
        <v>5</v>
      </c>
      <c r="J7" s="354">
        <f>C7+7</f>
        <v>46037</v>
      </c>
      <c r="K7" s="9" t="s">
        <v>554</v>
      </c>
      <c r="L7" s="290" t="s">
        <v>556</v>
      </c>
      <c r="M7" s="37" t="s">
        <v>23</v>
      </c>
      <c r="N7" s="37" t="s">
        <v>553</v>
      </c>
      <c r="O7" s="38"/>
    </row>
    <row r="8" spans="2:15" ht="62.25" customHeight="1">
      <c r="B8" s="353"/>
      <c r="C8" s="359"/>
      <c r="D8" s="9" t="s">
        <v>565</v>
      </c>
      <c r="E8" s="37" t="s">
        <v>552</v>
      </c>
      <c r="F8" s="37" t="s">
        <v>23</v>
      </c>
      <c r="G8" s="37" t="s">
        <v>551</v>
      </c>
      <c r="H8" s="40"/>
      <c r="I8" s="361"/>
      <c r="J8" s="355"/>
      <c r="K8" s="9" t="s">
        <v>558</v>
      </c>
      <c r="L8" s="37" t="s">
        <v>552</v>
      </c>
      <c r="M8" s="37" t="s">
        <v>23</v>
      </c>
      <c r="N8" s="37" t="s">
        <v>553</v>
      </c>
      <c r="O8" s="38"/>
    </row>
    <row r="9" spans="2:15" ht="62.25" customHeight="1">
      <c r="B9" s="7">
        <v>6</v>
      </c>
      <c r="C9" s="14">
        <f>C7+1</f>
        <v>46031</v>
      </c>
      <c r="D9" s="39" t="s">
        <v>566</v>
      </c>
      <c r="E9" s="37" t="s">
        <v>552</v>
      </c>
      <c r="F9" s="37" t="s">
        <v>23</v>
      </c>
      <c r="G9" s="37" t="s">
        <v>553</v>
      </c>
      <c r="H9" s="37"/>
      <c r="I9" s="12">
        <v>6</v>
      </c>
      <c r="J9" s="8">
        <f>C9+7</f>
        <v>46038</v>
      </c>
      <c r="K9" s="13" t="s">
        <v>567</v>
      </c>
      <c r="L9" s="37" t="s">
        <v>552</v>
      </c>
      <c r="M9" s="37" t="s">
        <v>23</v>
      </c>
      <c r="N9" s="37" t="s">
        <v>551</v>
      </c>
      <c r="O9" s="38"/>
    </row>
    <row r="10" spans="2:15" ht="75" customHeight="1">
      <c r="B10" s="347" t="str">
        <f>"Tuần "&amp;DAY(C12)&amp;"-"&amp;TEXT(C17,"dd/mm/yyyy")</f>
        <v>Tuần 19-23/01/2026</v>
      </c>
      <c r="C10" s="348"/>
      <c r="D10" s="348"/>
      <c r="E10" s="348"/>
      <c r="F10" s="348"/>
      <c r="G10" s="348"/>
      <c r="H10" s="368"/>
      <c r="I10" s="349" t="str">
        <f>"Tuần "&amp;DAY(J12)&amp;"-"&amp;TEXT(J17,"dd/mm/yyyy")</f>
        <v>Tuần 26-30/01/2026</v>
      </c>
      <c r="J10" s="350"/>
      <c r="K10" s="350"/>
      <c r="L10" s="350"/>
      <c r="M10" s="350"/>
      <c r="N10" s="350"/>
      <c r="O10" s="351"/>
    </row>
    <row r="11" spans="2:15" ht="61.5" customHeight="1">
      <c r="B11" s="6" t="s">
        <v>544</v>
      </c>
      <c r="C11" s="3" t="s">
        <v>3</v>
      </c>
      <c r="D11" s="5" t="s">
        <v>545</v>
      </c>
      <c r="E11" s="3" t="s">
        <v>546</v>
      </c>
      <c r="F11" s="3" t="s">
        <v>547</v>
      </c>
      <c r="G11" s="3" t="s">
        <v>548</v>
      </c>
      <c r="H11" s="3" t="s">
        <v>549</v>
      </c>
      <c r="I11" s="21" t="s">
        <v>544</v>
      </c>
      <c r="J11" s="3" t="s">
        <v>3</v>
      </c>
      <c r="K11" s="3" t="s">
        <v>545</v>
      </c>
      <c r="L11" s="3" t="s">
        <v>546</v>
      </c>
      <c r="M11" s="3" t="s">
        <v>547</v>
      </c>
      <c r="N11" s="3" t="s">
        <v>548</v>
      </c>
      <c r="O11" s="3" t="s">
        <v>549</v>
      </c>
    </row>
    <row r="12" spans="2:15" ht="72.75" customHeight="1">
      <c r="B12" s="22">
        <v>2</v>
      </c>
      <c r="C12" s="8">
        <f>J4+7</f>
        <v>46041</v>
      </c>
      <c r="D12" s="9"/>
      <c r="E12" s="37"/>
      <c r="F12" s="37"/>
      <c r="G12" s="37"/>
      <c r="H12" s="37"/>
      <c r="I12" s="25">
        <v>2</v>
      </c>
      <c r="J12" s="8">
        <f>C12+7</f>
        <v>46048</v>
      </c>
      <c r="K12" s="9"/>
      <c r="L12" s="37"/>
      <c r="M12" s="37"/>
      <c r="N12" s="37"/>
      <c r="O12" s="41"/>
    </row>
    <row r="13" spans="2:15" ht="72.75" customHeight="1">
      <c r="B13" s="22">
        <v>3</v>
      </c>
      <c r="C13" s="8">
        <f>J5+7</f>
        <v>46042</v>
      </c>
      <c r="D13" s="13" t="s">
        <v>557</v>
      </c>
      <c r="E13" s="37" t="s">
        <v>552</v>
      </c>
      <c r="F13" s="37" t="s">
        <v>23</v>
      </c>
      <c r="G13" s="37" t="s">
        <v>551</v>
      </c>
      <c r="H13" s="41"/>
      <c r="I13" s="25">
        <v>3</v>
      </c>
      <c r="J13" s="8">
        <f>C13+7</f>
        <v>46049</v>
      </c>
      <c r="K13" s="9" t="s">
        <v>567</v>
      </c>
      <c r="L13" s="37" t="s">
        <v>552</v>
      </c>
      <c r="M13" s="37" t="s">
        <v>23</v>
      </c>
      <c r="N13" s="37" t="s">
        <v>551</v>
      </c>
      <c r="O13" s="41"/>
    </row>
    <row r="14" spans="2:15" ht="72.75" customHeight="1">
      <c r="B14" s="22">
        <v>4</v>
      </c>
      <c r="C14" s="8">
        <f>J6+7</f>
        <v>46043</v>
      </c>
      <c r="D14" s="13" t="s">
        <v>555</v>
      </c>
      <c r="E14" s="37" t="s">
        <v>552</v>
      </c>
      <c r="F14" s="37" t="s">
        <v>23</v>
      </c>
      <c r="G14" s="37" t="s">
        <v>551</v>
      </c>
      <c r="H14" s="41"/>
      <c r="I14" s="25">
        <v>4</v>
      </c>
      <c r="J14" s="8">
        <f>C14+7</f>
        <v>46050</v>
      </c>
      <c r="K14" s="15" t="s">
        <v>568</v>
      </c>
      <c r="L14" s="42" t="s">
        <v>552</v>
      </c>
      <c r="M14" s="42" t="s">
        <v>23</v>
      </c>
      <c r="N14" s="42" t="s">
        <v>569</v>
      </c>
      <c r="O14" s="42" t="s">
        <v>570</v>
      </c>
    </row>
    <row r="15" spans="2:15" ht="72.75" customHeight="1">
      <c r="B15" s="356">
        <v>5</v>
      </c>
      <c r="C15" s="358">
        <f>J7+7</f>
        <v>46044</v>
      </c>
      <c r="D15" s="39" t="s">
        <v>564</v>
      </c>
      <c r="E15" s="37" t="s">
        <v>550</v>
      </c>
      <c r="F15" s="37" t="s">
        <v>23</v>
      </c>
      <c r="G15" s="37" t="s">
        <v>551</v>
      </c>
      <c r="H15" s="41"/>
      <c r="I15" s="362">
        <v>5</v>
      </c>
      <c r="J15" s="354">
        <f>C15+7</f>
        <v>46051</v>
      </c>
      <c r="K15" s="364" t="s">
        <v>563</v>
      </c>
      <c r="L15" s="366" t="s">
        <v>552</v>
      </c>
      <c r="M15" s="366" t="s">
        <v>23</v>
      </c>
      <c r="N15" s="366" t="s">
        <v>553</v>
      </c>
      <c r="O15" s="41"/>
    </row>
    <row r="16" spans="2:15" ht="72.75" customHeight="1">
      <c r="B16" s="369"/>
      <c r="C16" s="370"/>
      <c r="D16" s="9" t="s">
        <v>562</v>
      </c>
      <c r="E16" s="37" t="s">
        <v>552</v>
      </c>
      <c r="F16" s="37" t="s">
        <v>23</v>
      </c>
      <c r="G16" s="37" t="s">
        <v>553</v>
      </c>
      <c r="H16" s="41"/>
      <c r="I16" s="372"/>
      <c r="J16" s="373"/>
      <c r="K16" s="365"/>
      <c r="L16" s="367"/>
      <c r="M16" s="367"/>
      <c r="N16" s="367"/>
      <c r="O16" s="41"/>
    </row>
    <row r="17" spans="2:15" ht="72.75" customHeight="1">
      <c r="B17" s="356">
        <v>6</v>
      </c>
      <c r="C17" s="354">
        <f>J9+7</f>
        <v>46045</v>
      </c>
      <c r="D17" s="364" t="s">
        <v>566</v>
      </c>
      <c r="E17" s="371" t="s">
        <v>552</v>
      </c>
      <c r="F17" s="366" t="s">
        <v>23</v>
      </c>
      <c r="G17" s="366" t="s">
        <v>553</v>
      </c>
      <c r="H17" s="41"/>
      <c r="I17" s="362">
        <v>6</v>
      </c>
      <c r="J17" s="354">
        <f>C17+7</f>
        <v>46052</v>
      </c>
      <c r="K17" s="39" t="s">
        <v>558</v>
      </c>
      <c r="L17" s="290" t="s">
        <v>556</v>
      </c>
      <c r="M17" s="37" t="s">
        <v>23</v>
      </c>
      <c r="N17" s="37" t="s">
        <v>553</v>
      </c>
      <c r="O17" s="37"/>
    </row>
    <row r="18" spans="2:15" ht="72.75" customHeight="1">
      <c r="B18" s="357"/>
      <c r="C18" s="355"/>
      <c r="D18" s="365"/>
      <c r="E18" s="367"/>
      <c r="F18" s="367"/>
      <c r="G18" s="367"/>
      <c r="H18" s="37"/>
      <c r="I18" s="363"/>
      <c r="J18" s="355"/>
      <c r="K18" s="39" t="s">
        <v>554</v>
      </c>
      <c r="L18" s="37" t="s">
        <v>552</v>
      </c>
      <c r="M18" s="37" t="s">
        <v>23</v>
      </c>
      <c r="N18" s="37" t="s">
        <v>553</v>
      </c>
      <c r="O18" s="37"/>
    </row>
    <row r="19" spans="2:15">
      <c r="B19" s="43"/>
      <c r="C19" s="43"/>
      <c r="D19" s="43"/>
      <c r="E19" s="43"/>
      <c r="F19" s="43"/>
      <c r="G19" s="43"/>
      <c r="H19" s="43"/>
      <c r="I19" s="43"/>
    </row>
  </sheetData>
  <mergeCells count="25">
    <mergeCell ref="N15:N16"/>
    <mergeCell ref="J15:J16"/>
    <mergeCell ref="J17:J18"/>
    <mergeCell ref="K15:K16"/>
    <mergeCell ref="L15:L16"/>
    <mergeCell ref="M15:M16"/>
    <mergeCell ref="D17:D18"/>
    <mergeCell ref="E17:E18"/>
    <mergeCell ref="F17:F18"/>
    <mergeCell ref="G17:G18"/>
    <mergeCell ref="I7:I8"/>
    <mergeCell ref="I15:I16"/>
    <mergeCell ref="I17:I18"/>
    <mergeCell ref="B15:B16"/>
    <mergeCell ref="B17:B18"/>
    <mergeCell ref="C7:C8"/>
    <mergeCell ref="C15:C16"/>
    <mergeCell ref="C17:C18"/>
    <mergeCell ref="B1:O1"/>
    <mergeCell ref="B2:H2"/>
    <mergeCell ref="I2:O2"/>
    <mergeCell ref="B10:H10"/>
    <mergeCell ref="I10:O10"/>
    <mergeCell ref="B7:B8"/>
    <mergeCell ref="J7:J8"/>
  </mergeCells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O21"/>
  <sheetViews>
    <sheetView zoomScale="41" zoomScaleNormal="41" workbookViewId="0">
      <selection activeCell="E13" sqref="E13"/>
    </sheetView>
  </sheetViews>
  <sheetFormatPr defaultColWidth="9" defaultRowHeight="33.75"/>
  <cols>
    <col min="2" max="2" width="16.5703125" style="1" customWidth="1"/>
    <col min="3" max="3" width="29.85546875" style="1" customWidth="1"/>
    <col min="4" max="4" width="89.5703125" style="1" customWidth="1"/>
    <col min="5" max="5" width="36.5703125" style="1" customWidth="1"/>
    <col min="6" max="6" width="32.7109375" style="1" customWidth="1"/>
    <col min="7" max="7" width="16.5703125" style="1" customWidth="1"/>
    <col min="8" max="8" width="26.85546875" style="1" customWidth="1"/>
    <col min="9" max="9" width="113.42578125" style="1" customWidth="1"/>
    <col min="10" max="10" width="36.5703125" style="1" customWidth="1"/>
    <col min="11" max="11" width="30.5703125" style="1" customWidth="1"/>
  </cols>
  <sheetData>
    <row r="1" spans="2:11" ht="78.75" customHeight="1">
      <c r="B1" s="338" t="s">
        <v>571</v>
      </c>
      <c r="C1" s="339"/>
      <c r="D1" s="339"/>
      <c r="E1" s="339"/>
      <c r="F1" s="339"/>
      <c r="G1" s="339"/>
      <c r="H1" s="339"/>
      <c r="I1" s="339"/>
      <c r="J1" s="339"/>
      <c r="K1" s="340"/>
    </row>
    <row r="2" spans="2:11" ht="54" customHeight="1">
      <c r="B2" s="341" t="str">
        <f>"Tuần "&amp;DAY(C4)&amp;"-"&amp;TEXT(C11,"dd/mm/yyyy")</f>
        <v>Tuần 5-09/01/2025</v>
      </c>
      <c r="C2" s="342"/>
      <c r="D2" s="342"/>
      <c r="E2" s="342"/>
      <c r="F2" s="343"/>
      <c r="G2" s="344" t="str">
        <f>"Tuần "&amp;DAY(H4)&amp;"-"&amp;TEXT(H11,"dd/mm/yyyy")</f>
        <v>Tuần 12-16/01/2025</v>
      </c>
      <c r="H2" s="345"/>
      <c r="I2" s="345"/>
      <c r="J2" s="345"/>
      <c r="K2" s="346"/>
    </row>
    <row r="3" spans="2:11" ht="58.5" customHeight="1">
      <c r="B3" s="2" t="s">
        <v>544</v>
      </c>
      <c r="C3" s="3" t="s">
        <v>3</v>
      </c>
      <c r="D3" s="3" t="s">
        <v>545</v>
      </c>
      <c r="E3" s="3" t="s">
        <v>546</v>
      </c>
      <c r="F3" s="3" t="s">
        <v>547</v>
      </c>
      <c r="G3" s="4" t="s">
        <v>544</v>
      </c>
      <c r="H3" s="3" t="s">
        <v>3</v>
      </c>
      <c r="I3" s="5" t="s">
        <v>545</v>
      </c>
      <c r="J3" s="5" t="s">
        <v>546</v>
      </c>
      <c r="K3" s="3" t="s">
        <v>547</v>
      </c>
    </row>
    <row r="4" spans="2:11" ht="58.5" customHeight="1">
      <c r="B4" s="7">
        <v>2</v>
      </c>
      <c r="C4" s="8">
        <v>45662</v>
      </c>
      <c r="D4" s="9" t="s">
        <v>572</v>
      </c>
      <c r="E4" s="10" t="s">
        <v>573</v>
      </c>
      <c r="F4" s="11" t="s">
        <v>574</v>
      </c>
      <c r="G4" s="12">
        <v>2</v>
      </c>
      <c r="H4" s="8">
        <f>C4+7</f>
        <v>45669</v>
      </c>
      <c r="I4" s="13" t="s">
        <v>572</v>
      </c>
      <c r="J4" s="10" t="s">
        <v>573</v>
      </c>
      <c r="K4" s="11" t="s">
        <v>574</v>
      </c>
    </row>
    <row r="5" spans="2:11" ht="59.25" customHeight="1">
      <c r="B5" s="7">
        <v>3</v>
      </c>
      <c r="C5" s="8">
        <f>C4+1</f>
        <v>45663</v>
      </c>
      <c r="D5" s="9" t="s">
        <v>36</v>
      </c>
      <c r="E5" s="10" t="s">
        <v>552</v>
      </c>
      <c r="F5" s="11" t="s">
        <v>574</v>
      </c>
      <c r="G5" s="12">
        <v>3</v>
      </c>
      <c r="H5" s="8">
        <f>C5+7</f>
        <v>45670</v>
      </c>
      <c r="I5" s="9" t="s">
        <v>155</v>
      </c>
      <c r="J5" s="10" t="s">
        <v>573</v>
      </c>
      <c r="K5" s="11" t="s">
        <v>574</v>
      </c>
    </row>
    <row r="6" spans="2:11" ht="59.25" customHeight="1">
      <c r="B6" s="7">
        <v>4</v>
      </c>
      <c r="C6" s="8">
        <f>C5+1</f>
        <v>45664</v>
      </c>
      <c r="D6" s="9" t="s">
        <v>108</v>
      </c>
      <c r="E6" s="10" t="s">
        <v>573</v>
      </c>
      <c r="F6" s="11" t="s">
        <v>574</v>
      </c>
      <c r="G6" s="12">
        <v>4</v>
      </c>
      <c r="H6" s="14">
        <f>C6+7</f>
        <v>45671</v>
      </c>
      <c r="I6" s="9" t="s">
        <v>108</v>
      </c>
      <c r="J6" s="10" t="s">
        <v>573</v>
      </c>
      <c r="K6" s="11" t="s">
        <v>574</v>
      </c>
    </row>
    <row r="7" spans="2:11" ht="59.25" customHeight="1">
      <c r="B7" s="352">
        <v>5</v>
      </c>
      <c r="C7" s="358">
        <f>C6+1</f>
        <v>45665</v>
      </c>
      <c r="D7" s="15" t="s">
        <v>149</v>
      </c>
      <c r="E7" s="16" t="s">
        <v>556</v>
      </c>
      <c r="F7" s="17" t="s">
        <v>575</v>
      </c>
      <c r="G7" s="360">
        <v>5</v>
      </c>
      <c r="H7" s="354">
        <f>C7+7</f>
        <v>45672</v>
      </c>
      <c r="I7" s="364" t="s">
        <v>576</v>
      </c>
      <c r="J7" s="371" t="s">
        <v>577</v>
      </c>
      <c r="K7" s="366" t="s">
        <v>574</v>
      </c>
    </row>
    <row r="8" spans="2:11" ht="59.25" customHeight="1">
      <c r="B8" s="374"/>
      <c r="C8" s="370"/>
      <c r="D8" s="9" t="s">
        <v>51</v>
      </c>
      <c r="E8" s="10" t="s">
        <v>556</v>
      </c>
      <c r="F8" s="11" t="s">
        <v>574</v>
      </c>
      <c r="G8" s="376"/>
      <c r="H8" s="373"/>
      <c r="I8" s="381"/>
      <c r="J8" s="375"/>
      <c r="K8" s="375"/>
    </row>
    <row r="9" spans="2:11" ht="59.25" customHeight="1">
      <c r="B9" s="374"/>
      <c r="C9" s="370"/>
      <c r="D9" s="15" t="s">
        <v>24</v>
      </c>
      <c r="E9" s="16" t="s">
        <v>552</v>
      </c>
      <c r="F9" s="17" t="s">
        <v>575</v>
      </c>
      <c r="G9" s="376"/>
      <c r="H9" s="373"/>
      <c r="I9" s="381"/>
      <c r="J9" s="375"/>
      <c r="K9" s="375"/>
    </row>
    <row r="10" spans="2:11" ht="59.25" customHeight="1">
      <c r="B10" s="374"/>
      <c r="C10" s="370"/>
      <c r="D10" s="20" t="s">
        <v>578</v>
      </c>
      <c r="E10" s="20" t="s">
        <v>552</v>
      </c>
      <c r="F10" s="20" t="s">
        <v>574</v>
      </c>
      <c r="G10" s="376"/>
      <c r="H10" s="373"/>
      <c r="I10" s="365"/>
      <c r="J10" s="367"/>
      <c r="K10" s="367"/>
    </row>
    <row r="11" spans="2:11" ht="59.25" customHeight="1">
      <c r="B11" s="7">
        <v>6</v>
      </c>
      <c r="C11" s="14">
        <f>C7+1</f>
        <v>45666</v>
      </c>
      <c r="D11" s="9"/>
      <c r="E11" s="10"/>
      <c r="F11" s="11"/>
      <c r="G11" s="12">
        <v>6</v>
      </c>
      <c r="H11" s="8">
        <f>C11+7</f>
        <v>45673</v>
      </c>
      <c r="I11" s="15" t="s">
        <v>41</v>
      </c>
      <c r="J11" s="16" t="s">
        <v>579</v>
      </c>
      <c r="K11" s="17" t="s">
        <v>575</v>
      </c>
    </row>
    <row r="12" spans="2:11" ht="52.5" customHeight="1">
      <c r="B12" s="347" t="str">
        <f>"Tuần "&amp;DAY(C14)&amp;"-"&amp;TEXT(C20,"dd/mm/yyyy")</f>
        <v>Tuần 19-23/01/2025</v>
      </c>
      <c r="C12" s="348"/>
      <c r="D12" s="348"/>
      <c r="E12" s="348"/>
      <c r="F12" s="368"/>
      <c r="G12" s="349" t="str">
        <f>"Tuần "&amp;DAY(H14)&amp;"-"&amp;TEXT(H20,"dd/mm/yyyy")</f>
        <v>Tuần 26-30/01/2025</v>
      </c>
      <c r="H12" s="350"/>
      <c r="I12" s="350"/>
      <c r="J12" s="350"/>
      <c r="K12" s="351"/>
    </row>
    <row r="13" spans="2:11" ht="51" customHeight="1">
      <c r="B13" s="6" t="s">
        <v>544</v>
      </c>
      <c r="C13" s="3" t="s">
        <v>3</v>
      </c>
      <c r="D13" s="5" t="s">
        <v>545</v>
      </c>
      <c r="E13" s="3" t="s">
        <v>546</v>
      </c>
      <c r="F13" s="3" t="s">
        <v>547</v>
      </c>
      <c r="G13" s="21" t="s">
        <v>544</v>
      </c>
      <c r="H13" s="3" t="s">
        <v>3</v>
      </c>
      <c r="I13" s="3" t="s">
        <v>545</v>
      </c>
      <c r="J13" s="3" t="s">
        <v>546</v>
      </c>
      <c r="K13" s="3" t="s">
        <v>547</v>
      </c>
    </row>
    <row r="14" spans="2:11" ht="69" customHeight="1">
      <c r="B14" s="22">
        <v>2</v>
      </c>
      <c r="C14" s="8">
        <f>H4+7</f>
        <v>45676</v>
      </c>
      <c r="D14" s="13" t="s">
        <v>572</v>
      </c>
      <c r="E14" s="10" t="s">
        <v>573</v>
      </c>
      <c r="F14" s="11" t="s">
        <v>574</v>
      </c>
      <c r="G14" s="23">
        <v>2</v>
      </c>
      <c r="H14" s="24">
        <f>C14+7</f>
        <v>45683</v>
      </c>
      <c r="I14" s="9" t="s">
        <v>572</v>
      </c>
      <c r="J14" s="10" t="s">
        <v>573</v>
      </c>
      <c r="K14" s="11" t="s">
        <v>574</v>
      </c>
    </row>
    <row r="15" spans="2:11" ht="69" customHeight="1">
      <c r="B15" s="22">
        <v>3</v>
      </c>
      <c r="C15" s="14">
        <f>H5+7</f>
        <v>45677</v>
      </c>
      <c r="D15" s="9"/>
      <c r="E15" s="10"/>
      <c r="F15" s="11"/>
      <c r="G15" s="25">
        <v>3</v>
      </c>
      <c r="H15" s="8">
        <f>C15+7</f>
        <v>45684</v>
      </c>
      <c r="I15" s="9" t="s">
        <v>115</v>
      </c>
      <c r="J15" s="10" t="s">
        <v>573</v>
      </c>
      <c r="K15" s="11" t="s">
        <v>574</v>
      </c>
    </row>
    <row r="16" spans="2:11" ht="69" customHeight="1">
      <c r="B16" s="22">
        <v>4</v>
      </c>
      <c r="C16" s="8">
        <f>H6+7</f>
        <v>45678</v>
      </c>
      <c r="D16" s="13" t="s">
        <v>108</v>
      </c>
      <c r="E16" s="10" t="s">
        <v>573</v>
      </c>
      <c r="F16" s="18" t="s">
        <v>574</v>
      </c>
      <c r="G16" s="26">
        <v>4</v>
      </c>
      <c r="H16" s="19">
        <f>C16+7</f>
        <v>45685</v>
      </c>
      <c r="I16" s="13" t="s">
        <v>108</v>
      </c>
      <c r="J16" s="10" t="s">
        <v>573</v>
      </c>
      <c r="K16" s="18" t="s">
        <v>574</v>
      </c>
    </row>
    <row r="17" spans="2:15" ht="69" customHeight="1">
      <c r="B17" s="356">
        <v>5</v>
      </c>
      <c r="C17" s="358">
        <f>H7+7</f>
        <v>45679</v>
      </c>
      <c r="D17" s="27" t="s">
        <v>149</v>
      </c>
      <c r="E17" s="16" t="s">
        <v>556</v>
      </c>
      <c r="F17" s="17" t="s">
        <v>575</v>
      </c>
      <c r="G17" s="362">
        <v>5</v>
      </c>
      <c r="H17" s="378">
        <f>C17+7</f>
        <v>45686</v>
      </c>
      <c r="I17" s="382" t="s">
        <v>576</v>
      </c>
      <c r="J17" s="383" t="s">
        <v>577</v>
      </c>
      <c r="K17" s="377" t="s">
        <v>574</v>
      </c>
    </row>
    <row r="18" spans="2:15" ht="69" customHeight="1">
      <c r="B18" s="369"/>
      <c r="C18" s="370"/>
      <c r="D18" s="15" t="s">
        <v>24</v>
      </c>
      <c r="E18" s="16" t="s">
        <v>552</v>
      </c>
      <c r="F18" s="17" t="s">
        <v>575</v>
      </c>
      <c r="G18" s="372"/>
      <c r="H18" s="379"/>
      <c r="I18" s="382"/>
      <c r="J18" s="377"/>
      <c r="K18" s="377"/>
    </row>
    <row r="19" spans="2:15" ht="69" customHeight="1">
      <c r="B19" s="357"/>
      <c r="C19" s="359"/>
      <c r="D19" s="9" t="s">
        <v>580</v>
      </c>
      <c r="E19" s="10" t="s">
        <v>552</v>
      </c>
      <c r="F19" s="11" t="s">
        <v>574</v>
      </c>
      <c r="G19" s="363"/>
      <c r="H19" s="380"/>
      <c r="I19" s="382"/>
      <c r="J19" s="377"/>
      <c r="K19" s="377"/>
    </row>
    <row r="20" spans="2:15" ht="69" customHeight="1">
      <c r="B20" s="28">
        <v>6</v>
      </c>
      <c r="C20" s="29">
        <f>H11+7</f>
        <v>45680</v>
      </c>
      <c r="D20" s="30"/>
      <c r="E20" s="31"/>
      <c r="F20" s="32"/>
      <c r="G20" s="33">
        <v>6</v>
      </c>
      <c r="H20" s="29">
        <f>C20+7</f>
        <v>45687</v>
      </c>
      <c r="I20" s="34" t="s">
        <v>581</v>
      </c>
      <c r="J20" s="35" t="s">
        <v>579</v>
      </c>
      <c r="K20" s="36" t="s">
        <v>575</v>
      </c>
    </row>
    <row r="21" spans="2:15">
      <c r="L21" s="1"/>
      <c r="M21" s="1"/>
      <c r="N21" s="1"/>
      <c r="O21" s="1"/>
    </row>
  </sheetData>
  <mergeCells count="19">
    <mergeCell ref="K17:K19"/>
    <mergeCell ref="H17:H19"/>
    <mergeCell ref="I7:I10"/>
    <mergeCell ref="I17:I19"/>
    <mergeCell ref="J7:J10"/>
    <mergeCell ref="J17:J19"/>
    <mergeCell ref="B17:B19"/>
    <mergeCell ref="C7:C10"/>
    <mergeCell ref="C17:C19"/>
    <mergeCell ref="G7:G10"/>
    <mergeCell ref="G17:G19"/>
    <mergeCell ref="B1:K1"/>
    <mergeCell ref="B2:F2"/>
    <mergeCell ref="G2:K2"/>
    <mergeCell ref="B12:F12"/>
    <mergeCell ref="G12:K12"/>
    <mergeCell ref="B7:B10"/>
    <mergeCell ref="H7:H10"/>
    <mergeCell ref="K7:K10"/>
  </mergeCell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83"/>
  <sheetViews>
    <sheetView zoomScale="70" zoomScaleNormal="70" workbookViewId="0">
      <pane xSplit="2" ySplit="3" topLeftCell="C4" activePane="bottomRight" state="frozen"/>
      <selection pane="topRight"/>
      <selection pane="bottomLeft"/>
      <selection pane="bottomRight" activeCell="C51" sqref="C51"/>
    </sheetView>
  </sheetViews>
  <sheetFormatPr defaultColWidth="9" defaultRowHeight="1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>
      <c r="A1" s="293" t="s">
        <v>141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5"/>
    </row>
    <row r="2" spans="1:25" s="44" customFormat="1" ht="64.5" customHeight="1">
      <c r="A2" s="296" t="s">
        <v>1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7"/>
      <c r="O2" s="298" t="s">
        <v>2</v>
      </c>
      <c r="P2" s="299"/>
      <c r="Q2" s="299"/>
      <c r="R2" s="299"/>
      <c r="S2" s="299"/>
      <c r="T2" s="299"/>
      <c r="U2" s="299"/>
      <c r="V2" s="299"/>
      <c r="W2" s="299"/>
      <c r="X2" s="299"/>
      <c r="Y2"/>
    </row>
    <row r="3" spans="1:25" ht="19.5">
      <c r="A3" s="300" t="s">
        <v>3</v>
      </c>
      <c r="B3" s="301"/>
      <c r="C3" s="47" t="s">
        <v>4</v>
      </c>
      <c r="D3" s="48" t="s">
        <v>5</v>
      </c>
      <c r="E3" s="48" t="s">
        <v>6</v>
      </c>
      <c r="F3" s="48" t="s">
        <v>5</v>
      </c>
      <c r="G3" s="49" t="s">
        <v>7</v>
      </c>
      <c r="H3" s="50" t="s">
        <v>5</v>
      </c>
      <c r="I3" s="48" t="s">
        <v>8</v>
      </c>
      <c r="J3" s="50" t="s">
        <v>5</v>
      </c>
      <c r="K3" s="280" t="s">
        <v>9</v>
      </c>
      <c r="L3" s="281" t="s">
        <v>5</v>
      </c>
      <c r="M3" s="280" t="s">
        <v>10</v>
      </c>
      <c r="N3" s="282" t="s">
        <v>5</v>
      </c>
      <c r="O3" s="302" t="s">
        <v>3</v>
      </c>
      <c r="P3" s="303"/>
      <c r="Q3" s="47" t="s">
        <v>11</v>
      </c>
      <c r="R3" s="48" t="s">
        <v>5</v>
      </c>
      <c r="S3" s="48" t="s">
        <v>12</v>
      </c>
      <c r="T3" s="48" t="s">
        <v>5</v>
      </c>
      <c r="U3" s="48" t="s">
        <v>13</v>
      </c>
      <c r="V3" s="48" t="s">
        <v>5</v>
      </c>
      <c r="W3" s="48" t="s">
        <v>14</v>
      </c>
      <c r="X3" s="48" t="s">
        <v>5</v>
      </c>
    </row>
    <row r="4" spans="1:25" s="45" customFormat="1" ht="39.75" customHeight="1">
      <c r="A4" s="323" t="s">
        <v>15</v>
      </c>
      <c r="B4" s="307" t="s">
        <v>142</v>
      </c>
      <c r="C4" s="52"/>
      <c r="D4" s="52"/>
      <c r="E4" s="52"/>
      <c r="F4" s="52"/>
      <c r="G4" s="52"/>
      <c r="H4" s="88"/>
      <c r="I4" s="119" t="s">
        <v>143</v>
      </c>
      <c r="J4" s="252" t="s">
        <v>20</v>
      </c>
      <c r="K4" s="54"/>
      <c r="L4" s="55"/>
      <c r="M4" s="54"/>
      <c r="N4" s="98"/>
      <c r="O4" s="332" t="s">
        <v>15</v>
      </c>
      <c r="P4" s="310" t="s">
        <v>142</v>
      </c>
      <c r="Q4" s="57"/>
      <c r="R4" s="58"/>
      <c r="S4" s="59"/>
      <c r="T4" s="58"/>
      <c r="U4" s="59"/>
      <c r="V4" s="58"/>
      <c r="W4" s="59"/>
      <c r="X4" s="60"/>
      <c r="Y4"/>
    </row>
    <row r="5" spans="1:25" s="45" customFormat="1" ht="41.25" customHeight="1">
      <c r="A5" s="324"/>
      <c r="B5" s="330"/>
      <c r="C5" s="100" t="s">
        <v>144</v>
      </c>
      <c r="D5" s="100" t="s">
        <v>18</v>
      </c>
      <c r="E5" s="63" t="s">
        <v>17</v>
      </c>
      <c r="F5" s="63" t="s">
        <v>18</v>
      </c>
      <c r="G5" s="61"/>
      <c r="H5" s="61"/>
      <c r="I5" s="61"/>
      <c r="J5" s="61"/>
      <c r="K5" s="63" t="s">
        <v>21</v>
      </c>
      <c r="L5" s="82" t="s">
        <v>23</v>
      </c>
      <c r="M5" s="67"/>
      <c r="N5" s="138"/>
      <c r="O5" s="333"/>
      <c r="P5" s="311"/>
      <c r="Q5" s="61"/>
      <c r="R5" s="66"/>
      <c r="S5" s="67"/>
      <c r="T5" s="68"/>
      <c r="U5" s="61"/>
      <c r="V5" s="66"/>
      <c r="W5" s="61"/>
      <c r="X5" s="69"/>
      <c r="Y5"/>
    </row>
    <row r="6" spans="1:25" s="45" customFormat="1" ht="36.75" customHeight="1">
      <c r="A6" s="325" t="s">
        <v>25</v>
      </c>
      <c r="B6" s="309" t="s">
        <v>145</v>
      </c>
      <c r="C6" s="217" t="s">
        <v>27</v>
      </c>
      <c r="D6" s="214" t="s">
        <v>20</v>
      </c>
      <c r="E6" s="53"/>
      <c r="F6" s="68"/>
      <c r="G6" s="64" t="s">
        <v>29</v>
      </c>
      <c r="H6" s="251" t="s">
        <v>20</v>
      </c>
      <c r="I6" s="64" t="s">
        <v>50</v>
      </c>
      <c r="J6" s="64" t="s">
        <v>23</v>
      </c>
      <c r="K6" s="53"/>
      <c r="L6" s="53"/>
      <c r="M6" s="52"/>
      <c r="N6" s="93"/>
      <c r="O6" s="332" t="s">
        <v>25</v>
      </c>
      <c r="P6" s="312" t="s">
        <v>145</v>
      </c>
      <c r="Q6" s="72"/>
      <c r="R6" s="71"/>
      <c r="S6" s="52"/>
      <c r="T6" s="71"/>
      <c r="U6" s="53"/>
      <c r="V6" s="73"/>
      <c r="W6" s="67"/>
      <c r="X6" s="74"/>
      <c r="Y6" s="75"/>
    </row>
    <row r="7" spans="1:25" s="45" customFormat="1" ht="40.5" customHeight="1">
      <c r="A7" s="326"/>
      <c r="B7" s="308"/>
      <c r="C7" s="61"/>
      <c r="D7" s="61"/>
      <c r="E7" s="63" t="s">
        <v>106</v>
      </c>
      <c r="F7" s="63" t="s">
        <v>18</v>
      </c>
      <c r="G7" s="61"/>
      <c r="H7" s="68"/>
      <c r="I7" s="100" t="s">
        <v>146</v>
      </c>
      <c r="J7" s="261" t="s">
        <v>18</v>
      </c>
      <c r="K7" s="67"/>
      <c r="L7" s="79"/>
      <c r="M7" s="61"/>
      <c r="N7" s="66"/>
      <c r="O7" s="334"/>
      <c r="P7" s="313"/>
      <c r="Q7" s="61"/>
      <c r="R7" s="66"/>
      <c r="S7" s="61"/>
      <c r="T7" s="61"/>
      <c r="U7" s="61"/>
      <c r="V7" s="79"/>
      <c r="W7" s="80" t="s">
        <v>36</v>
      </c>
      <c r="X7" s="262" t="s">
        <v>34</v>
      </c>
      <c r="Y7" s="75"/>
    </row>
    <row r="8" spans="1:25" s="45" customFormat="1" ht="42" customHeight="1">
      <c r="A8" s="324" t="s">
        <v>37</v>
      </c>
      <c r="B8" s="307" t="s">
        <v>147</v>
      </c>
      <c r="C8" s="52"/>
      <c r="D8" s="71"/>
      <c r="E8" s="217" t="s">
        <v>39</v>
      </c>
      <c r="F8" s="214" t="s">
        <v>18</v>
      </c>
      <c r="G8" s="52"/>
      <c r="H8" s="52"/>
      <c r="I8" s="90" t="s">
        <v>57</v>
      </c>
      <c r="J8" s="214" t="s">
        <v>23</v>
      </c>
      <c r="K8" s="52"/>
      <c r="L8" s="84"/>
      <c r="M8" s="71"/>
      <c r="N8" s="136"/>
      <c r="O8" s="333" t="s">
        <v>37</v>
      </c>
      <c r="P8" s="310" t="s">
        <v>147</v>
      </c>
      <c r="Q8" s="67"/>
      <c r="R8" s="68"/>
      <c r="S8" s="83"/>
      <c r="T8" s="84"/>
      <c r="U8" s="54"/>
      <c r="V8" s="71"/>
      <c r="W8" s="54"/>
      <c r="X8" s="85"/>
      <c r="Y8"/>
    </row>
    <row r="9" spans="1:25" s="45" customFormat="1" ht="48.75" customHeight="1">
      <c r="A9" s="324"/>
      <c r="B9" s="308"/>
      <c r="C9" s="61"/>
      <c r="D9" s="61"/>
      <c r="E9" s="61"/>
      <c r="F9" s="79"/>
      <c r="G9" s="76"/>
      <c r="H9" s="61"/>
      <c r="I9" s="63" t="s">
        <v>19</v>
      </c>
      <c r="J9" s="64" t="s">
        <v>20</v>
      </c>
      <c r="K9" s="64" t="s">
        <v>43</v>
      </c>
      <c r="L9" s="63" t="s">
        <v>20</v>
      </c>
      <c r="M9" s="74"/>
      <c r="N9" s="74"/>
      <c r="O9" s="333"/>
      <c r="P9" s="311"/>
      <c r="Q9" s="80" t="s">
        <v>108</v>
      </c>
      <c r="R9" s="81" t="s">
        <v>34</v>
      </c>
      <c r="S9" s="91"/>
      <c r="T9" s="68"/>
      <c r="U9" s="61"/>
      <c r="V9" s="61"/>
      <c r="W9" s="61"/>
      <c r="X9" s="254"/>
      <c r="Y9" s="75"/>
    </row>
    <row r="10" spans="1:25" s="45" customFormat="1" ht="47.25" customHeight="1">
      <c r="A10" s="325" t="s">
        <v>45</v>
      </c>
      <c r="B10" s="309" t="s">
        <v>148</v>
      </c>
      <c r="C10" s="52"/>
      <c r="D10" s="67"/>
      <c r="E10" s="53"/>
      <c r="F10" s="68"/>
      <c r="G10" s="52"/>
      <c r="H10" s="68"/>
      <c r="I10" s="217" t="s">
        <v>47</v>
      </c>
      <c r="J10" s="214" t="s">
        <v>18</v>
      </c>
      <c r="K10" s="52"/>
      <c r="L10" s="71"/>
      <c r="M10" s="52"/>
      <c r="N10" s="93"/>
      <c r="O10" s="332" t="s">
        <v>45</v>
      </c>
      <c r="P10" s="312" t="s">
        <v>148</v>
      </c>
      <c r="Q10" s="52"/>
      <c r="R10" s="53"/>
      <c r="S10" s="52"/>
      <c r="T10" s="71"/>
      <c r="U10" s="255" t="s">
        <v>149</v>
      </c>
      <c r="V10" s="256" t="s">
        <v>44</v>
      </c>
      <c r="W10" s="257" t="s">
        <v>24</v>
      </c>
      <c r="X10" s="263" t="s">
        <v>44</v>
      </c>
      <c r="Y10"/>
    </row>
    <row r="11" spans="1:25" s="45" customFormat="1" ht="36.75" customHeight="1">
      <c r="A11" s="326"/>
      <c r="B11" s="308"/>
      <c r="C11" s="63" t="s">
        <v>104</v>
      </c>
      <c r="D11" s="63" t="s">
        <v>18</v>
      </c>
      <c r="E11" s="63" t="s">
        <v>88</v>
      </c>
      <c r="F11" s="63" t="s">
        <v>23</v>
      </c>
      <c r="G11" s="76"/>
      <c r="H11" s="61"/>
      <c r="I11" s="63" t="s">
        <v>56</v>
      </c>
      <c r="J11" s="63" t="s">
        <v>23</v>
      </c>
      <c r="K11" s="61"/>
      <c r="L11" s="61"/>
      <c r="M11" s="61"/>
      <c r="N11" s="61"/>
      <c r="O11" s="334"/>
      <c r="P11" s="313"/>
      <c r="Q11" s="67"/>
      <c r="R11" s="74"/>
      <c r="S11" s="61"/>
      <c r="T11" s="61"/>
      <c r="U11" s="80" t="s">
        <v>51</v>
      </c>
      <c r="V11" s="81" t="s">
        <v>34</v>
      </c>
      <c r="W11" s="52"/>
      <c r="X11" s="71"/>
      <c r="Y11"/>
    </row>
    <row r="12" spans="1:25" s="45" customFormat="1" ht="39" customHeight="1">
      <c r="A12" s="324" t="s">
        <v>52</v>
      </c>
      <c r="B12" s="307" t="s">
        <v>150</v>
      </c>
      <c r="C12" s="90" t="s">
        <v>54</v>
      </c>
      <c r="D12" s="87" t="s">
        <v>18</v>
      </c>
      <c r="E12" s="217" t="s">
        <v>55</v>
      </c>
      <c r="F12" s="214" t="s">
        <v>18</v>
      </c>
      <c r="G12" s="52"/>
      <c r="H12" s="71"/>
      <c r="I12" s="88"/>
      <c r="J12" s="67"/>
      <c r="K12" s="121"/>
      <c r="L12" s="121"/>
      <c r="M12" s="96"/>
      <c r="N12" s="71"/>
      <c r="O12" s="333" t="s">
        <v>52</v>
      </c>
      <c r="P12" s="310" t="s">
        <v>150</v>
      </c>
      <c r="Q12" s="52"/>
      <c r="R12" s="52"/>
      <c r="S12" s="54"/>
      <c r="T12" s="55"/>
      <c r="U12" s="54"/>
      <c r="V12" s="71"/>
      <c r="W12" s="97"/>
      <c r="X12" s="98"/>
      <c r="Y12"/>
    </row>
    <row r="13" spans="1:25" s="45" customFormat="1" ht="39" customHeight="1">
      <c r="A13" s="324"/>
      <c r="B13" s="308"/>
      <c r="C13" s="61"/>
      <c r="D13" s="68"/>
      <c r="E13" s="76"/>
      <c r="F13" s="61"/>
      <c r="G13" s="61"/>
      <c r="H13" s="62"/>
      <c r="I13" s="90" t="s">
        <v>58</v>
      </c>
      <c r="J13" s="78" t="s">
        <v>23</v>
      </c>
      <c r="K13" s="89" t="s">
        <v>87</v>
      </c>
      <c r="L13" s="78" t="s">
        <v>23</v>
      </c>
      <c r="M13" s="67"/>
      <c r="N13" s="67"/>
      <c r="O13" s="333"/>
      <c r="P13" s="311"/>
      <c r="Q13" s="137"/>
      <c r="R13" s="62"/>
      <c r="S13" s="67"/>
      <c r="T13" s="68"/>
      <c r="U13" s="61"/>
      <c r="V13" s="66"/>
      <c r="W13" s="61"/>
      <c r="X13" s="66"/>
      <c r="Y13" s="75"/>
    </row>
    <row r="14" spans="1:25" s="45" customFormat="1" ht="37.5" customHeight="1">
      <c r="A14" s="101" t="s">
        <v>60</v>
      </c>
      <c r="B14" s="284" t="s">
        <v>151</v>
      </c>
      <c r="C14" s="122" t="s">
        <v>99</v>
      </c>
      <c r="D14" s="123" t="s">
        <v>23</v>
      </c>
      <c r="E14" s="246"/>
      <c r="F14" s="71"/>
      <c r="G14" s="52"/>
      <c r="H14" s="71"/>
      <c r="I14" s="52"/>
      <c r="J14" s="52"/>
      <c r="K14" s="52"/>
      <c r="L14" s="52"/>
      <c r="M14" s="52"/>
      <c r="N14" s="93"/>
      <c r="O14" s="102" t="s">
        <v>60</v>
      </c>
      <c r="P14" s="285" t="s">
        <v>151</v>
      </c>
      <c r="Q14" s="103"/>
      <c r="R14" s="104"/>
      <c r="S14" s="53"/>
      <c r="T14" s="73"/>
      <c r="U14" s="53"/>
      <c r="V14" s="73"/>
      <c r="W14" s="52"/>
      <c r="X14" s="98"/>
      <c r="Y14"/>
    </row>
    <row r="15" spans="1:25" s="45" customFormat="1" ht="37.5" hidden="1" customHeight="1">
      <c r="A15" s="105" t="s">
        <v>62</v>
      </c>
      <c r="B15" s="106"/>
      <c r="C15" s="59"/>
      <c r="D15" s="58"/>
      <c r="E15" s="96"/>
      <c r="F15" s="58"/>
      <c r="H15" s="58"/>
      <c r="I15" s="59"/>
      <c r="J15" s="58"/>
      <c r="K15" s="59"/>
      <c r="L15" s="58"/>
      <c r="M15" s="59"/>
      <c r="N15" s="107"/>
      <c r="O15" s="108" t="s">
        <v>62</v>
      </c>
      <c r="P15" s="286" t="s">
        <v>63</v>
      </c>
      <c r="Q15" s="109"/>
      <c r="R15" s="110"/>
      <c r="S15" s="67"/>
      <c r="T15" s="68"/>
      <c r="U15" s="67"/>
      <c r="V15" s="68"/>
      <c r="W15" s="59"/>
      <c r="X15" s="60"/>
      <c r="Y15"/>
    </row>
    <row r="16" spans="1:25" ht="24.75" customHeight="1">
      <c r="A16" s="304" t="s">
        <v>3</v>
      </c>
      <c r="B16" s="305"/>
      <c r="C16" s="111" t="s">
        <v>11</v>
      </c>
      <c r="D16" s="50" t="s">
        <v>5</v>
      </c>
      <c r="E16" s="50" t="s">
        <v>12</v>
      </c>
      <c r="F16" s="50" t="s">
        <v>5</v>
      </c>
      <c r="G16" s="50" t="s">
        <v>13</v>
      </c>
      <c r="H16" s="50" t="s">
        <v>5</v>
      </c>
      <c r="I16" s="50" t="s">
        <v>14</v>
      </c>
      <c r="J16" s="50" t="s">
        <v>5</v>
      </c>
      <c r="K16" s="280" t="s">
        <v>9</v>
      </c>
      <c r="L16" s="281" t="s">
        <v>5</v>
      </c>
      <c r="M16" s="280" t="s">
        <v>10</v>
      </c>
      <c r="N16" s="287" t="s">
        <v>5</v>
      </c>
      <c r="O16" s="304" t="s">
        <v>3</v>
      </c>
      <c r="P16" s="306"/>
      <c r="Q16" s="51" t="s">
        <v>11</v>
      </c>
      <c r="R16" s="50" t="s">
        <v>5</v>
      </c>
      <c r="S16" s="50" t="s">
        <v>12</v>
      </c>
      <c r="T16" s="50" t="s">
        <v>5</v>
      </c>
      <c r="U16" s="50" t="s">
        <v>13</v>
      </c>
      <c r="V16" s="50" t="s">
        <v>5</v>
      </c>
      <c r="W16" s="50" t="s">
        <v>14</v>
      </c>
      <c r="X16" s="112" t="s">
        <v>5</v>
      </c>
    </row>
    <row r="17" spans="1:35" s="45" customFormat="1" ht="48" customHeight="1">
      <c r="A17" s="324" t="s">
        <v>15</v>
      </c>
      <c r="B17" s="307" t="s">
        <v>152</v>
      </c>
      <c r="C17" s="94" t="s">
        <v>153</v>
      </c>
      <c r="D17" s="119" t="s">
        <v>20</v>
      </c>
      <c r="E17" s="140" t="s">
        <v>28</v>
      </c>
      <c r="F17" s="87" t="s">
        <v>20</v>
      </c>
      <c r="G17" s="52"/>
      <c r="H17" s="88"/>
      <c r="I17" s="52"/>
      <c r="J17" s="53"/>
      <c r="K17" s="216" t="s">
        <v>67</v>
      </c>
      <c r="L17" s="264" t="s">
        <v>20</v>
      </c>
      <c r="M17" s="54"/>
      <c r="N17" s="113"/>
      <c r="O17" s="333" t="s">
        <v>15</v>
      </c>
      <c r="P17" s="310" t="s">
        <v>152</v>
      </c>
      <c r="Q17" s="215"/>
      <c r="R17" s="55"/>
      <c r="S17" s="88"/>
      <c r="T17" s="84"/>
      <c r="U17" s="88"/>
      <c r="V17" s="84"/>
      <c r="W17" s="114"/>
      <c r="X17" s="115"/>
    </row>
    <row r="18" spans="1:35" s="45" customFormat="1" ht="41.25" customHeight="1">
      <c r="A18" s="324"/>
      <c r="B18" s="308"/>
      <c r="C18" s="88"/>
      <c r="D18" s="61"/>
      <c r="E18" s="61"/>
      <c r="F18" s="79"/>
      <c r="G18" s="265"/>
      <c r="H18" s="79"/>
      <c r="I18" s="63" t="s">
        <v>66</v>
      </c>
      <c r="J18" s="156" t="s">
        <v>20</v>
      </c>
      <c r="K18" s="67"/>
      <c r="L18" s="68"/>
      <c r="M18" s="67"/>
      <c r="N18" s="68"/>
      <c r="O18" s="333"/>
      <c r="P18" s="311"/>
      <c r="Q18" s="61"/>
      <c r="R18" s="66"/>
      <c r="S18" s="61"/>
      <c r="T18" s="61"/>
      <c r="U18" s="61"/>
      <c r="V18" s="61"/>
      <c r="W18" s="61"/>
      <c r="X18" s="69"/>
    </row>
    <row r="19" spans="1:35" s="45" customFormat="1" ht="46.9" customHeight="1">
      <c r="A19" s="325" t="s">
        <v>25</v>
      </c>
      <c r="B19" s="307" t="s">
        <v>154</v>
      </c>
      <c r="C19" s="217" t="s">
        <v>69</v>
      </c>
      <c r="D19" s="218" t="s">
        <v>23</v>
      </c>
      <c r="E19" s="52"/>
      <c r="F19" s="71"/>
      <c r="G19" s="88"/>
      <c r="H19" s="84"/>
      <c r="I19" s="88"/>
      <c r="J19" s="84"/>
      <c r="K19" s="52"/>
      <c r="L19" s="71"/>
      <c r="M19" s="52"/>
      <c r="N19" s="93"/>
      <c r="O19" s="332" t="s">
        <v>25</v>
      </c>
      <c r="P19" s="312" t="s">
        <v>154</v>
      </c>
      <c r="Q19" s="120"/>
      <c r="R19" s="121"/>
      <c r="S19" s="121"/>
      <c r="T19" s="120"/>
      <c r="U19" s="53"/>
      <c r="V19" s="73"/>
      <c r="W19" s="54"/>
      <c r="X19" s="98"/>
      <c r="Y19" s="124"/>
    </row>
    <row r="20" spans="1:35" s="45" customFormat="1" ht="46.5" customHeight="1">
      <c r="A20" s="326"/>
      <c r="B20" s="308"/>
      <c r="C20" s="88"/>
      <c r="D20" s="79"/>
      <c r="E20" s="63" t="s">
        <v>70</v>
      </c>
      <c r="F20" s="63" t="s">
        <v>18</v>
      </c>
      <c r="G20" s="63" t="s">
        <v>71</v>
      </c>
      <c r="H20" s="236" t="s">
        <v>18</v>
      </c>
      <c r="I20" s="63" t="s">
        <v>72</v>
      </c>
      <c r="J20" s="156" t="s">
        <v>23</v>
      </c>
      <c r="K20" s="61"/>
      <c r="L20" s="76"/>
      <c r="M20" s="61"/>
      <c r="N20" s="79"/>
      <c r="O20" s="334"/>
      <c r="P20" s="313"/>
      <c r="Q20" s="80" t="s">
        <v>155</v>
      </c>
      <c r="R20" s="259" t="s">
        <v>34</v>
      </c>
      <c r="S20" s="61"/>
      <c r="T20" s="62"/>
      <c r="U20" s="61"/>
      <c r="V20" s="79"/>
      <c r="W20" s="61"/>
      <c r="X20" s="66"/>
      <c r="Y20" s="124"/>
    </row>
    <row r="21" spans="1:35" s="45" customFormat="1" ht="45.75" customHeight="1">
      <c r="A21" s="324" t="s">
        <v>37</v>
      </c>
      <c r="B21" s="307" t="s">
        <v>156</v>
      </c>
      <c r="C21" s="216" t="s">
        <v>77</v>
      </c>
      <c r="D21" s="64" t="s">
        <v>20</v>
      </c>
      <c r="E21" s="88"/>
      <c r="F21" s="67"/>
      <c r="G21" s="88"/>
      <c r="H21" s="84"/>
      <c r="I21" s="67"/>
      <c r="J21" s="52"/>
      <c r="K21" s="122" t="s">
        <v>157</v>
      </c>
      <c r="L21" s="123" t="s">
        <v>20</v>
      </c>
      <c r="M21" s="52"/>
      <c r="N21" s="52"/>
      <c r="O21" s="333" t="s">
        <v>37</v>
      </c>
      <c r="P21" s="310" t="s">
        <v>156</v>
      </c>
      <c r="Q21" s="67"/>
      <c r="R21" s="68"/>
      <c r="S21" s="54"/>
      <c r="T21" s="55"/>
      <c r="U21" s="54"/>
      <c r="V21" s="84"/>
      <c r="W21" s="73"/>
      <c r="X21" s="127"/>
    </row>
    <row r="22" spans="1:35" s="45" customFormat="1" ht="53.25" customHeight="1">
      <c r="A22" s="324"/>
      <c r="B22" s="308"/>
      <c r="C22" s="89" t="s">
        <v>80</v>
      </c>
      <c r="D22" s="78" t="s">
        <v>18</v>
      </c>
      <c r="E22" s="61"/>
      <c r="F22" s="79"/>
      <c r="G22" s="63" t="s">
        <v>81</v>
      </c>
      <c r="H22" s="156" t="s">
        <v>18</v>
      </c>
      <c r="I22" s="89" t="s">
        <v>158</v>
      </c>
      <c r="J22" s="225" t="s">
        <v>23</v>
      </c>
      <c r="K22" s="89" t="s">
        <v>119</v>
      </c>
      <c r="L22" s="78" t="s">
        <v>23</v>
      </c>
      <c r="M22" s="61"/>
      <c r="N22" s="79"/>
      <c r="O22" s="333"/>
      <c r="P22" s="311"/>
      <c r="Q22" s="80" t="s">
        <v>108</v>
      </c>
      <c r="R22" s="81" t="s">
        <v>34</v>
      </c>
      <c r="S22" s="67"/>
      <c r="T22" s="68"/>
      <c r="U22" s="61"/>
      <c r="V22" s="66"/>
      <c r="W22" s="61"/>
      <c r="X22" s="66"/>
      <c r="Y22" s="124"/>
    </row>
    <row r="23" spans="1:35" s="45" customFormat="1" ht="42.75" customHeight="1">
      <c r="A23" s="325" t="s">
        <v>45</v>
      </c>
      <c r="B23" s="307" t="s">
        <v>159</v>
      </c>
      <c r="C23" s="52"/>
      <c r="D23" s="52"/>
      <c r="E23" s="52"/>
      <c r="F23" s="71"/>
      <c r="G23" s="245" t="s">
        <v>160</v>
      </c>
      <c r="H23" s="232" t="s">
        <v>23</v>
      </c>
      <c r="I23" s="217" t="s">
        <v>86</v>
      </c>
      <c r="J23" s="218" t="s">
        <v>23</v>
      </c>
      <c r="K23" s="52"/>
      <c r="L23" s="84"/>
      <c r="M23" s="88"/>
      <c r="N23" s="71"/>
      <c r="O23" s="332" t="s">
        <v>45</v>
      </c>
      <c r="P23" s="312" t="s">
        <v>159</v>
      </c>
      <c r="Q23" s="53"/>
      <c r="R23" s="53"/>
      <c r="S23" s="53"/>
      <c r="T23" s="73"/>
      <c r="U23" s="52"/>
      <c r="V23" s="73"/>
      <c r="W23" s="73"/>
      <c r="X23" s="127"/>
    </row>
    <row r="24" spans="1:35" s="45" customFormat="1" ht="49.5" customHeight="1">
      <c r="A24" s="326"/>
      <c r="B24" s="308"/>
      <c r="C24" s="221" t="s">
        <v>161</v>
      </c>
      <c r="D24" s="118" t="s">
        <v>20</v>
      </c>
      <c r="E24" s="64" t="s">
        <v>89</v>
      </c>
      <c r="F24" s="63" t="s">
        <v>18</v>
      </c>
      <c r="G24" s="64" t="s">
        <v>90</v>
      </c>
      <c r="H24" s="63" t="s">
        <v>20</v>
      </c>
      <c r="I24" s="61"/>
      <c r="J24" s="61"/>
      <c r="K24" s="80" t="s">
        <v>91</v>
      </c>
      <c r="L24" s="81" t="s">
        <v>34</v>
      </c>
      <c r="M24" s="61"/>
      <c r="N24" s="61"/>
      <c r="O24" s="334"/>
      <c r="P24" s="313"/>
      <c r="Q24" s="61"/>
      <c r="R24" s="79"/>
      <c r="S24" s="61"/>
      <c r="T24" s="79"/>
      <c r="U24" s="61"/>
      <c r="V24" s="79"/>
      <c r="W24" s="61"/>
      <c r="X24" s="69"/>
    </row>
    <row r="25" spans="1:35" s="45" customFormat="1" ht="50.25" customHeight="1">
      <c r="A25" s="324" t="s">
        <v>52</v>
      </c>
      <c r="B25" s="307" t="s">
        <v>162</v>
      </c>
      <c r="C25" s="52"/>
      <c r="D25" s="52"/>
      <c r="E25" s="52"/>
      <c r="F25" s="68"/>
      <c r="G25" s="52"/>
      <c r="H25" s="52"/>
      <c r="I25" s="88"/>
      <c r="J25" s="84"/>
      <c r="K25" s="52"/>
      <c r="L25" s="71"/>
      <c r="M25" s="52"/>
      <c r="N25" s="53"/>
      <c r="O25" s="333" t="s">
        <v>52</v>
      </c>
      <c r="P25" s="310" t="s">
        <v>162</v>
      </c>
      <c r="Q25" s="52"/>
      <c r="R25" s="84"/>
      <c r="S25" s="88"/>
      <c r="T25" s="71"/>
      <c r="U25" s="54"/>
      <c r="V25" s="55"/>
      <c r="W25" s="129"/>
      <c r="X25" s="159"/>
    </row>
    <row r="26" spans="1:35" s="45" customFormat="1" ht="43.5" customHeight="1">
      <c r="A26" s="324"/>
      <c r="B26" s="308"/>
      <c r="C26" s="54"/>
      <c r="D26" s="79"/>
      <c r="E26" s="116" t="s">
        <v>163</v>
      </c>
      <c r="F26" s="118" t="s">
        <v>18</v>
      </c>
      <c r="G26" s="54"/>
      <c r="H26" s="55"/>
      <c r="I26" s="63" t="s">
        <v>96</v>
      </c>
      <c r="J26" s="156" t="s">
        <v>23</v>
      </c>
      <c r="K26" s="116" t="s">
        <v>164</v>
      </c>
      <c r="L26" s="117" t="s">
        <v>23</v>
      </c>
      <c r="M26" s="67"/>
      <c r="N26" s="79"/>
      <c r="O26" s="333"/>
      <c r="P26" s="311"/>
      <c r="Q26" s="54"/>
      <c r="R26" s="61"/>
      <c r="S26" s="61"/>
      <c r="T26" s="54"/>
      <c r="U26" s="67"/>
      <c r="V26" s="68"/>
      <c r="W26" s="67"/>
      <c r="X26" s="132"/>
    </row>
    <row r="27" spans="1:35" s="45" customFormat="1" ht="40.5" customHeight="1">
      <c r="A27" s="70" t="s">
        <v>60</v>
      </c>
      <c r="B27" s="284" t="s">
        <v>165</v>
      </c>
      <c r="C27" s="52"/>
      <c r="D27" s="71"/>
      <c r="E27" s="52"/>
      <c r="F27" s="71"/>
      <c r="G27" s="52"/>
      <c r="H27" s="71"/>
      <c r="I27" s="52"/>
      <c r="J27" s="71"/>
      <c r="K27" s="53"/>
      <c r="L27" s="71"/>
      <c r="M27" s="53"/>
      <c r="N27" s="93"/>
      <c r="O27" s="56" t="s">
        <v>60</v>
      </c>
      <c r="P27" s="285" t="s">
        <v>165</v>
      </c>
      <c r="Q27" s="103"/>
      <c r="R27" s="104"/>
      <c r="S27" s="133"/>
      <c r="T27" s="73"/>
      <c r="U27" s="52"/>
      <c r="V27" s="73"/>
      <c r="W27" s="97"/>
      <c r="X27" s="134"/>
    </row>
    <row r="28" spans="1:35" s="45" customFormat="1" ht="40.5" hidden="1" customHeight="1">
      <c r="A28" s="105" t="s">
        <v>62</v>
      </c>
      <c r="B28" s="106"/>
      <c r="C28" s="59"/>
      <c r="D28" s="58"/>
      <c r="E28" s="59"/>
      <c r="F28" s="58"/>
      <c r="G28" s="59"/>
      <c r="H28" s="58"/>
      <c r="I28" s="59"/>
      <c r="J28" s="58"/>
      <c r="K28" s="67"/>
      <c r="L28" s="58"/>
      <c r="M28" s="67"/>
      <c r="N28" s="107"/>
      <c r="O28" s="108" t="s">
        <v>62</v>
      </c>
      <c r="P28" s="286" t="s">
        <v>100</v>
      </c>
      <c r="Q28" s="109"/>
      <c r="R28" s="110"/>
      <c r="S28" s="135"/>
      <c r="T28" s="68"/>
      <c r="U28" s="59"/>
      <c r="V28" s="68"/>
      <c r="W28" s="59"/>
      <c r="X28" s="60"/>
    </row>
    <row r="29" spans="1:35" ht="24.95" customHeight="1">
      <c r="A29" s="304" t="s">
        <v>3</v>
      </c>
      <c r="B29" s="305"/>
      <c r="C29" s="50" t="s">
        <v>11</v>
      </c>
      <c r="D29" s="50" t="s">
        <v>5</v>
      </c>
      <c r="E29" s="50" t="s">
        <v>12</v>
      </c>
      <c r="F29" s="50" t="s">
        <v>5</v>
      </c>
      <c r="G29" s="50" t="s">
        <v>13</v>
      </c>
      <c r="H29" s="50" t="s">
        <v>5</v>
      </c>
      <c r="I29" s="50" t="s">
        <v>101</v>
      </c>
      <c r="J29" s="50" t="s">
        <v>5</v>
      </c>
      <c r="K29" s="280" t="s">
        <v>9</v>
      </c>
      <c r="L29" s="281" t="s">
        <v>5</v>
      </c>
      <c r="M29" s="280" t="s">
        <v>10</v>
      </c>
      <c r="N29" s="287" t="s">
        <v>5</v>
      </c>
      <c r="O29" s="304" t="s">
        <v>3</v>
      </c>
      <c r="P29" s="306"/>
      <c r="Q29" s="51" t="s">
        <v>11</v>
      </c>
      <c r="R29" s="50" t="s">
        <v>5</v>
      </c>
      <c r="S29" s="50" t="s">
        <v>12</v>
      </c>
      <c r="T29" s="50" t="s">
        <v>5</v>
      </c>
      <c r="U29" s="50" t="s">
        <v>13</v>
      </c>
      <c r="V29" s="50" t="s">
        <v>5</v>
      </c>
      <c r="W29" s="50" t="s">
        <v>14</v>
      </c>
      <c r="X29" s="112" t="s">
        <v>5</v>
      </c>
      <c r="Y29" s="45"/>
      <c r="Z29" s="45"/>
      <c r="AA29" s="45"/>
      <c r="AB29" s="45"/>
      <c r="AC29" s="45"/>
      <c r="AD29" s="45"/>
      <c r="AE29" s="45"/>
      <c r="AF29" s="45"/>
      <c r="AG29" s="45"/>
      <c r="AI29" s="45"/>
    </row>
    <row r="30" spans="1:35" s="46" customFormat="1" ht="45" customHeight="1">
      <c r="A30" s="327" t="s">
        <v>15</v>
      </c>
      <c r="B30" s="307" t="s">
        <v>166</v>
      </c>
      <c r="C30" s="119" t="s">
        <v>167</v>
      </c>
      <c r="D30" s="94" t="s">
        <v>18</v>
      </c>
      <c r="E30" s="216" t="s">
        <v>17</v>
      </c>
      <c r="F30" s="64" t="s">
        <v>18</v>
      </c>
      <c r="G30" s="94" t="s">
        <v>168</v>
      </c>
      <c r="H30" s="252" t="s">
        <v>20</v>
      </c>
      <c r="I30" s="94" t="s">
        <v>169</v>
      </c>
      <c r="J30" s="252" t="s">
        <v>20</v>
      </c>
      <c r="K30" s="67"/>
      <c r="L30" s="68"/>
      <c r="M30" s="54"/>
      <c r="N30" s="136"/>
      <c r="O30" s="333" t="s">
        <v>15</v>
      </c>
      <c r="P30" s="310" t="s">
        <v>166</v>
      </c>
      <c r="Q30" s="137"/>
      <c r="R30" s="84"/>
      <c r="S30" s="88"/>
      <c r="T30" s="84"/>
      <c r="U30" s="54"/>
      <c r="V30" s="55"/>
      <c r="W30" s="114"/>
      <c r="X30" s="115"/>
      <c r="Y30" s="45"/>
      <c r="Z30" s="45"/>
      <c r="AA30" s="45"/>
      <c r="AB30" s="45"/>
      <c r="AC30" s="45"/>
      <c r="AD30" s="45"/>
      <c r="AE30" s="45"/>
      <c r="AF30" s="45"/>
      <c r="AG30" s="45"/>
      <c r="AH30"/>
      <c r="AI30" s="45"/>
    </row>
    <row r="31" spans="1:35" s="46" customFormat="1" ht="38.25" customHeight="1">
      <c r="A31" s="327"/>
      <c r="B31" s="308"/>
      <c r="C31" s="100" t="s">
        <v>170</v>
      </c>
      <c r="D31" s="253" t="s">
        <v>20</v>
      </c>
      <c r="E31" s="76"/>
      <c r="F31" s="61"/>
      <c r="G31" s="76"/>
      <c r="H31" s="79"/>
      <c r="I31" s="76"/>
      <c r="J31" s="68"/>
      <c r="K31" s="63" t="s">
        <v>21</v>
      </c>
      <c r="L31" s="156" t="s">
        <v>23</v>
      </c>
      <c r="M31" s="67"/>
      <c r="N31" s="138"/>
      <c r="O31" s="333"/>
      <c r="P31" s="311"/>
      <c r="Q31" s="61"/>
      <c r="R31" s="66"/>
      <c r="S31" s="67"/>
      <c r="T31" s="68"/>
      <c r="U31" s="67"/>
      <c r="V31" s="68"/>
      <c r="W31" s="61"/>
      <c r="X31" s="69"/>
      <c r="Y31" s="45"/>
      <c r="Z31" s="45"/>
      <c r="AA31" s="45"/>
      <c r="AB31" s="45"/>
      <c r="AC31" s="45"/>
      <c r="AD31" s="45"/>
      <c r="AE31" s="45"/>
      <c r="AF31" s="45"/>
      <c r="AG31" s="45"/>
      <c r="AH31"/>
      <c r="AI31" s="45"/>
    </row>
    <row r="32" spans="1:35" s="46" customFormat="1" ht="42" customHeight="1">
      <c r="A32" s="328" t="s">
        <v>25</v>
      </c>
      <c r="B32" s="307" t="s">
        <v>171</v>
      </c>
      <c r="C32" s="67"/>
      <c r="D32" s="68"/>
      <c r="E32" s="216" t="s">
        <v>104</v>
      </c>
      <c r="F32" s="216" t="s">
        <v>18</v>
      </c>
      <c r="G32" s="119" t="s">
        <v>172</v>
      </c>
      <c r="H32" s="119" t="s">
        <v>18</v>
      </c>
      <c r="I32" s="119" t="s">
        <v>173</v>
      </c>
      <c r="J32" s="94" t="s">
        <v>18</v>
      </c>
      <c r="K32" s="53"/>
      <c r="L32" s="73"/>
      <c r="M32" s="53"/>
      <c r="N32" s="73"/>
      <c r="O32" s="332" t="s">
        <v>25</v>
      </c>
      <c r="P32" s="312" t="s">
        <v>171</v>
      </c>
      <c r="Q32" s="72"/>
      <c r="R32" s="71"/>
      <c r="S32" s="52"/>
      <c r="T32" s="71"/>
      <c r="U32" s="52"/>
      <c r="V32" s="71"/>
      <c r="W32" s="52"/>
      <c r="X32" s="98"/>
      <c r="Y32" s="139"/>
      <c r="Z32" s="45"/>
      <c r="AA32" s="45"/>
      <c r="AB32" s="45"/>
      <c r="AC32" s="45"/>
      <c r="AD32" s="45"/>
      <c r="AE32" s="45"/>
      <c r="AF32" s="45"/>
      <c r="AG32" s="45"/>
      <c r="AH32"/>
      <c r="AI32" s="45"/>
    </row>
    <row r="33" spans="1:35" s="46" customFormat="1" ht="39" customHeight="1">
      <c r="A33" s="329"/>
      <c r="B33" s="308"/>
      <c r="C33" s="220" t="s">
        <v>27</v>
      </c>
      <c r="D33" s="220" t="s">
        <v>20</v>
      </c>
      <c r="E33" s="89" t="s">
        <v>28</v>
      </c>
      <c r="F33" s="87" t="s">
        <v>20</v>
      </c>
      <c r="G33" s="63" t="s">
        <v>29</v>
      </c>
      <c r="H33" s="63" t="s">
        <v>20</v>
      </c>
      <c r="I33" s="63" t="s">
        <v>56</v>
      </c>
      <c r="J33" s="63" t="s">
        <v>23</v>
      </c>
      <c r="K33" s="61"/>
      <c r="L33" s="79"/>
      <c r="M33" s="61"/>
      <c r="N33" s="61"/>
      <c r="O33" s="334"/>
      <c r="P33" s="313"/>
      <c r="Q33" s="61"/>
      <c r="R33" s="79"/>
      <c r="S33" s="61"/>
      <c r="T33" s="79"/>
      <c r="U33" s="61"/>
      <c r="V33" s="79"/>
      <c r="W33" s="61"/>
      <c r="X33" s="69"/>
      <c r="Y33" s="45"/>
      <c r="Z33" s="45"/>
      <c r="AA33" s="45"/>
      <c r="AB33" s="45"/>
      <c r="AC33" s="45"/>
      <c r="AD33" s="45"/>
      <c r="AE33" s="45"/>
      <c r="AF33" s="45"/>
      <c r="AG33" s="45"/>
      <c r="AH33"/>
      <c r="AI33" s="45"/>
    </row>
    <row r="34" spans="1:35" s="46" customFormat="1" ht="45" customHeight="1">
      <c r="A34" s="327" t="s">
        <v>37</v>
      </c>
      <c r="B34" s="307" t="s">
        <v>174</v>
      </c>
      <c r="C34" s="216" t="s">
        <v>106</v>
      </c>
      <c r="D34" s="216" t="s">
        <v>18</v>
      </c>
      <c r="E34" s="52"/>
      <c r="F34" s="52"/>
      <c r="G34" s="52"/>
      <c r="H34" s="73"/>
      <c r="I34" s="217" t="s">
        <v>47</v>
      </c>
      <c r="J34" s="87" t="s">
        <v>18</v>
      </c>
      <c r="K34" s="67"/>
      <c r="L34" s="67"/>
      <c r="M34" s="88"/>
      <c r="N34" s="52"/>
      <c r="O34" s="333" t="s">
        <v>37</v>
      </c>
      <c r="P34" s="310" t="s">
        <v>174</v>
      </c>
      <c r="Q34" s="120"/>
      <c r="R34" s="142"/>
      <c r="S34" s="142"/>
      <c r="T34" s="142"/>
      <c r="U34" s="142"/>
      <c r="V34" s="142"/>
      <c r="W34" s="142"/>
      <c r="X34" s="115"/>
      <c r="Y34" s="45"/>
      <c r="Z34" s="45"/>
      <c r="AA34" s="45"/>
      <c r="AB34" s="45"/>
      <c r="AC34" s="45"/>
      <c r="AD34" s="45"/>
      <c r="AE34" s="45"/>
      <c r="AF34" s="45"/>
      <c r="AG34" s="45"/>
      <c r="AH34"/>
      <c r="AI34" s="45"/>
    </row>
    <row r="35" spans="1:35" s="46" customFormat="1" ht="45" customHeight="1">
      <c r="A35" s="327"/>
      <c r="B35" s="308"/>
      <c r="C35" s="61"/>
      <c r="D35" s="79"/>
      <c r="E35" s="61"/>
      <c r="F35" s="79"/>
      <c r="G35" s="77" t="s">
        <v>117</v>
      </c>
      <c r="H35" s="78" t="s">
        <v>20</v>
      </c>
      <c r="I35" s="65" t="s">
        <v>50</v>
      </c>
      <c r="J35" s="63" t="s">
        <v>23</v>
      </c>
      <c r="K35" s="63" t="s">
        <v>73</v>
      </c>
      <c r="L35" s="65" t="s">
        <v>20</v>
      </c>
      <c r="M35" s="143"/>
      <c r="N35" s="144"/>
      <c r="O35" s="333"/>
      <c r="P35" s="311"/>
      <c r="Q35" s="80" t="s">
        <v>108</v>
      </c>
      <c r="R35" s="81" t="s">
        <v>34</v>
      </c>
      <c r="S35" s="61"/>
      <c r="T35" s="67"/>
      <c r="U35" s="61"/>
      <c r="V35" s="67"/>
      <c r="W35" s="61"/>
      <c r="X35" s="66"/>
      <c r="Y35" s="124"/>
      <c r="Z35" s="45"/>
      <c r="AA35" s="45"/>
      <c r="AB35" s="45"/>
      <c r="AC35" s="45"/>
      <c r="AD35" s="45"/>
      <c r="AE35" s="45"/>
      <c r="AF35" s="45"/>
      <c r="AG35" s="45"/>
      <c r="AH35"/>
      <c r="AI35" s="45"/>
    </row>
    <row r="36" spans="1:35" s="46" customFormat="1" ht="48" customHeight="1">
      <c r="A36" s="325" t="s">
        <v>45</v>
      </c>
      <c r="B36" s="307" t="s">
        <v>175</v>
      </c>
      <c r="C36" s="119" t="s">
        <v>176</v>
      </c>
      <c r="D36" s="119" t="s">
        <v>18</v>
      </c>
      <c r="E36" s="216" t="s">
        <v>110</v>
      </c>
      <c r="F36" s="216" t="s">
        <v>23</v>
      </c>
      <c r="G36" s="52"/>
      <c r="H36" s="71"/>
      <c r="I36" s="90" t="s">
        <v>57</v>
      </c>
      <c r="J36" s="214" t="s">
        <v>23</v>
      </c>
      <c r="K36" s="52"/>
      <c r="L36" s="71"/>
      <c r="M36" s="71"/>
      <c r="N36" s="52"/>
      <c r="O36" s="332" t="s">
        <v>45</v>
      </c>
      <c r="P36" s="312" t="s">
        <v>175</v>
      </c>
      <c r="Q36" s="145"/>
      <c r="R36" s="55"/>
      <c r="S36" s="54"/>
      <c r="T36" s="71"/>
      <c r="U36" s="88"/>
      <c r="V36" s="71"/>
      <c r="W36" s="52"/>
      <c r="X36" s="132"/>
      <c r="Y36" s="45"/>
      <c r="Z36" s="45"/>
      <c r="AA36" s="45"/>
      <c r="AB36" s="45"/>
      <c r="AC36" s="45"/>
      <c r="AD36" s="45"/>
      <c r="AE36" s="45"/>
      <c r="AF36" s="45"/>
      <c r="AG36" s="45"/>
      <c r="AH36"/>
      <c r="AI36" s="45"/>
    </row>
    <row r="37" spans="1:35" s="46" customFormat="1" ht="45.75" customHeight="1">
      <c r="A37" s="326"/>
      <c r="B37" s="308"/>
      <c r="C37" s="100" t="s">
        <v>177</v>
      </c>
      <c r="D37" s="100" t="s">
        <v>20</v>
      </c>
      <c r="E37" s="54"/>
      <c r="F37" s="68"/>
      <c r="G37" s="61"/>
      <c r="H37" s="68"/>
      <c r="I37" s="63" t="s">
        <v>19</v>
      </c>
      <c r="J37" s="63" t="s">
        <v>20</v>
      </c>
      <c r="K37" s="61"/>
      <c r="L37" s="61"/>
      <c r="M37" s="88"/>
      <c r="N37" s="144"/>
      <c r="O37" s="334"/>
      <c r="P37" s="313"/>
      <c r="Q37" s="61"/>
      <c r="R37" s="61"/>
      <c r="S37" s="67"/>
      <c r="T37" s="68"/>
      <c r="U37" s="80" t="s">
        <v>59</v>
      </c>
      <c r="V37" s="92" t="s">
        <v>44</v>
      </c>
      <c r="W37" s="266" t="s">
        <v>121</v>
      </c>
      <c r="X37" s="262" t="s">
        <v>44</v>
      </c>
      <c r="Y37" s="124"/>
      <c r="Z37" s="45"/>
      <c r="AA37" s="45"/>
      <c r="AB37" s="45"/>
      <c r="AC37" s="45"/>
      <c r="AD37" s="45"/>
      <c r="AE37" s="45"/>
      <c r="AF37" s="45"/>
      <c r="AG37" s="45"/>
      <c r="AH37"/>
      <c r="AI37" s="45"/>
    </row>
    <row r="38" spans="1:35" s="45" customFormat="1" ht="36.75" customHeight="1">
      <c r="A38" s="324" t="s">
        <v>52</v>
      </c>
      <c r="B38" s="307" t="s">
        <v>178</v>
      </c>
      <c r="C38" s="52"/>
      <c r="D38" s="71"/>
      <c r="E38" s="52"/>
      <c r="F38" s="71"/>
      <c r="G38" s="67"/>
      <c r="H38" s="52"/>
      <c r="I38" s="67"/>
      <c r="J38" s="67"/>
      <c r="K38" s="220" t="s">
        <v>43</v>
      </c>
      <c r="L38" s="220" t="s">
        <v>20</v>
      </c>
      <c r="M38" s="52"/>
      <c r="N38" s="52"/>
      <c r="O38" s="333" t="s">
        <v>52</v>
      </c>
      <c r="P38" s="310" t="s">
        <v>178</v>
      </c>
      <c r="Q38" s="145"/>
      <c r="R38" s="55"/>
      <c r="S38" s="52"/>
      <c r="T38" s="71"/>
      <c r="U38" s="54"/>
      <c r="V38" s="55"/>
      <c r="W38" s="129"/>
      <c r="X38" s="130"/>
      <c r="AH38"/>
    </row>
    <row r="39" spans="1:35" s="45" customFormat="1" ht="41.25" customHeight="1">
      <c r="A39" s="324"/>
      <c r="B39" s="308"/>
      <c r="C39" s="131" t="s">
        <v>55</v>
      </c>
      <c r="D39" s="87" t="s">
        <v>18</v>
      </c>
      <c r="E39" s="131" t="s">
        <v>39</v>
      </c>
      <c r="F39" s="87" t="s">
        <v>18</v>
      </c>
      <c r="G39" s="67"/>
      <c r="H39" s="68"/>
      <c r="I39" s="233" t="s">
        <v>58</v>
      </c>
      <c r="J39" s="87" t="s">
        <v>23</v>
      </c>
      <c r="K39" s="220" t="s">
        <v>87</v>
      </c>
      <c r="L39" s="220" t="s">
        <v>23</v>
      </c>
      <c r="M39" s="143"/>
      <c r="N39" s="144"/>
      <c r="O39" s="333"/>
      <c r="P39" s="311"/>
      <c r="Q39" s="61"/>
      <c r="R39" s="61"/>
      <c r="S39" s="67"/>
      <c r="T39" s="68"/>
      <c r="U39" s="61"/>
      <c r="V39" s="79"/>
      <c r="W39" s="61"/>
      <c r="X39" s="66"/>
      <c r="Y39" s="124"/>
      <c r="AH39"/>
    </row>
    <row r="40" spans="1:35" s="45" customFormat="1" ht="40.5" customHeight="1">
      <c r="A40" s="101" t="s">
        <v>60</v>
      </c>
      <c r="B40" s="283" t="s">
        <v>179</v>
      </c>
      <c r="C40" s="122" t="s">
        <v>99</v>
      </c>
      <c r="D40" s="123" t="s">
        <v>23</v>
      </c>
      <c r="E40" s="52" t="s">
        <v>113</v>
      </c>
      <c r="F40" s="71"/>
      <c r="G40" s="52"/>
      <c r="H40" s="71"/>
      <c r="I40" s="52"/>
      <c r="J40" s="71"/>
      <c r="K40" s="71"/>
      <c r="L40" s="146"/>
      <c r="M40" s="71"/>
      <c r="N40" s="147"/>
      <c r="O40" s="102" t="s">
        <v>60</v>
      </c>
      <c r="P40" s="285" t="s">
        <v>179</v>
      </c>
      <c r="Q40" s="103"/>
      <c r="R40" s="104"/>
      <c r="S40" s="148"/>
      <c r="T40" s="71"/>
      <c r="U40" s="146"/>
      <c r="V40" s="71"/>
      <c r="W40" s="53"/>
      <c r="X40" s="98"/>
      <c r="AH40"/>
    </row>
    <row r="41" spans="1:35" s="45" customFormat="1" ht="40.5" hidden="1" customHeight="1">
      <c r="A41" s="105" t="s">
        <v>62</v>
      </c>
      <c r="B41" s="149"/>
      <c r="C41" s="59"/>
      <c r="D41" s="58"/>
      <c r="E41" s="59"/>
      <c r="F41" s="58"/>
      <c r="G41" s="59"/>
      <c r="H41" s="58"/>
      <c r="I41" s="58"/>
      <c r="J41" s="58"/>
      <c r="K41" s="58"/>
      <c r="L41" s="150"/>
      <c r="M41" s="58"/>
      <c r="N41" s="151"/>
      <c r="O41" s="108" t="s">
        <v>62</v>
      </c>
      <c r="P41" s="288" t="s">
        <v>114</v>
      </c>
      <c r="Q41" s="109"/>
      <c r="R41" s="110"/>
      <c r="S41" s="152"/>
      <c r="T41" s="58"/>
      <c r="U41" s="150"/>
      <c r="V41" s="58"/>
      <c r="W41" s="67"/>
      <c r="X41" s="60"/>
    </row>
    <row r="42" spans="1:35" ht="24.95" customHeight="1">
      <c r="A42" s="304" t="s">
        <v>3</v>
      </c>
      <c r="B42" s="305"/>
      <c r="C42" s="50" t="s">
        <v>11</v>
      </c>
      <c r="D42" s="50" t="s">
        <v>5</v>
      </c>
      <c r="E42" s="50" t="s">
        <v>12</v>
      </c>
      <c r="F42" s="50" t="s">
        <v>5</v>
      </c>
      <c r="G42" s="50" t="s">
        <v>13</v>
      </c>
      <c r="H42" s="50" t="s">
        <v>5</v>
      </c>
      <c r="I42" s="50" t="s">
        <v>14</v>
      </c>
      <c r="J42" s="50" t="s">
        <v>5</v>
      </c>
      <c r="K42" s="280" t="s">
        <v>9</v>
      </c>
      <c r="L42" s="281" t="s">
        <v>5</v>
      </c>
      <c r="M42" s="280" t="s">
        <v>10</v>
      </c>
      <c r="N42" s="287" t="s">
        <v>5</v>
      </c>
      <c r="O42" s="304" t="s">
        <v>3</v>
      </c>
      <c r="P42" s="306"/>
      <c r="Q42" s="51" t="s">
        <v>11</v>
      </c>
      <c r="R42" s="50" t="s">
        <v>5</v>
      </c>
      <c r="S42" s="50" t="s">
        <v>12</v>
      </c>
      <c r="T42" s="50" t="s">
        <v>5</v>
      </c>
      <c r="U42" s="50" t="s">
        <v>13</v>
      </c>
      <c r="V42" s="50" t="s">
        <v>5</v>
      </c>
      <c r="W42" s="50" t="s">
        <v>14</v>
      </c>
      <c r="X42" s="112" t="s">
        <v>5</v>
      </c>
    </row>
    <row r="43" spans="1:35" s="45" customFormat="1" ht="44.25" customHeight="1">
      <c r="A43" s="324" t="s">
        <v>15</v>
      </c>
      <c r="B43" s="309" t="s">
        <v>180</v>
      </c>
      <c r="C43" s="54"/>
      <c r="D43" s="67"/>
      <c r="E43" s="52"/>
      <c r="F43" s="88"/>
      <c r="G43" s="52"/>
      <c r="H43" s="88"/>
      <c r="I43" s="52"/>
      <c r="J43" s="53"/>
      <c r="K43" s="88"/>
      <c r="L43" s="84"/>
      <c r="M43" s="55"/>
      <c r="N43" s="136"/>
      <c r="O43" s="333" t="s">
        <v>15</v>
      </c>
      <c r="P43" s="310" t="s">
        <v>180</v>
      </c>
      <c r="Q43" s="267"/>
      <c r="R43" s="142"/>
      <c r="S43" s="88"/>
      <c r="T43" s="84"/>
      <c r="U43" s="88"/>
      <c r="V43" s="84"/>
      <c r="W43" s="54"/>
      <c r="X43" s="153"/>
    </row>
    <row r="44" spans="1:35" s="45" customFormat="1" ht="40.5" customHeight="1">
      <c r="A44" s="324"/>
      <c r="B44" s="308"/>
      <c r="C44" s="268" t="s">
        <v>181</v>
      </c>
      <c r="D44" s="126" t="s">
        <v>20</v>
      </c>
      <c r="E44" s="61"/>
      <c r="F44" s="61"/>
      <c r="G44" s="61"/>
      <c r="H44" s="61"/>
      <c r="I44" s="211" t="s">
        <v>81</v>
      </c>
      <c r="J44" s="220" t="s">
        <v>18</v>
      </c>
      <c r="K44" s="64" t="s">
        <v>182</v>
      </c>
      <c r="L44" s="156" t="s">
        <v>23</v>
      </c>
      <c r="M44" s="67"/>
      <c r="N44" s="74"/>
      <c r="O44" s="333"/>
      <c r="P44" s="311"/>
      <c r="Q44" s="61"/>
      <c r="R44" s="66"/>
      <c r="S44" s="67"/>
      <c r="T44" s="68"/>
      <c r="U44" s="67"/>
      <c r="V44" s="68"/>
      <c r="W44" s="61"/>
      <c r="X44" s="66"/>
      <c r="Y44" s="124"/>
    </row>
    <row r="45" spans="1:35" s="45" customFormat="1" ht="46.5" customHeight="1">
      <c r="A45" s="325" t="s">
        <v>25</v>
      </c>
      <c r="B45" s="309" t="s">
        <v>183</v>
      </c>
      <c r="C45" s="217" t="s">
        <v>69</v>
      </c>
      <c r="D45" s="141" t="s">
        <v>23</v>
      </c>
      <c r="E45" s="52"/>
      <c r="F45" s="71"/>
      <c r="G45" s="54"/>
      <c r="H45" s="68"/>
      <c r="I45" s="131" t="s">
        <v>117</v>
      </c>
      <c r="J45" s="214" t="s">
        <v>20</v>
      </c>
      <c r="K45" s="227" t="s">
        <v>184</v>
      </c>
      <c r="L45" s="269" t="s">
        <v>20</v>
      </c>
      <c r="M45" s="52"/>
      <c r="N45" s="93"/>
      <c r="O45" s="332" t="s">
        <v>25</v>
      </c>
      <c r="P45" s="312" t="s">
        <v>183</v>
      </c>
      <c r="Q45" s="242"/>
      <c r="R45" s="71"/>
      <c r="S45" s="53"/>
      <c r="T45" s="73"/>
      <c r="U45" s="120"/>
      <c r="V45" s="120"/>
      <c r="W45" s="120"/>
      <c r="X45" s="155"/>
    </row>
    <row r="46" spans="1:35" s="45" customFormat="1" ht="46.5" customHeight="1">
      <c r="A46" s="326"/>
      <c r="B46" s="308"/>
      <c r="C46" s="119" t="s">
        <v>185</v>
      </c>
      <c r="D46" s="100" t="s">
        <v>20</v>
      </c>
      <c r="E46" s="63" t="s">
        <v>89</v>
      </c>
      <c r="F46" s="63" t="s">
        <v>18</v>
      </c>
      <c r="G46" s="63" t="s">
        <v>71</v>
      </c>
      <c r="H46" s="156" t="s">
        <v>18</v>
      </c>
      <c r="I46" s="64" t="s">
        <v>96</v>
      </c>
      <c r="J46" s="156" t="s">
        <v>23</v>
      </c>
      <c r="K46" s="61"/>
      <c r="L46" s="79"/>
      <c r="M46" s="61"/>
      <c r="N46" s="254"/>
      <c r="O46" s="334"/>
      <c r="P46" s="313"/>
      <c r="Q46" s="80" t="s">
        <v>115</v>
      </c>
      <c r="R46" s="81" t="s">
        <v>34</v>
      </c>
      <c r="S46" s="61"/>
      <c r="T46" s="79"/>
      <c r="U46" s="61"/>
      <c r="V46" s="79"/>
      <c r="W46" s="61"/>
      <c r="X46" s="79"/>
      <c r="Y46" s="124"/>
    </row>
    <row r="47" spans="1:35" s="45" customFormat="1" ht="41.25" customHeight="1">
      <c r="A47" s="324" t="s">
        <v>37</v>
      </c>
      <c r="B47" s="309" t="s">
        <v>186</v>
      </c>
      <c r="C47" s="216" t="s">
        <v>77</v>
      </c>
      <c r="D47" s="264" t="s">
        <v>20</v>
      </c>
      <c r="E47" s="53"/>
      <c r="F47" s="84"/>
      <c r="G47" s="53"/>
      <c r="H47" s="84"/>
      <c r="I47" s="94" t="s">
        <v>187</v>
      </c>
      <c r="J47" s="94" t="s">
        <v>18</v>
      </c>
      <c r="K47" s="52"/>
      <c r="L47" s="73"/>
      <c r="M47" s="54"/>
      <c r="N47" s="136"/>
      <c r="O47" s="333" t="s">
        <v>37</v>
      </c>
      <c r="P47" s="310" t="s">
        <v>186</v>
      </c>
      <c r="Q47" s="67"/>
      <c r="R47" s="68"/>
      <c r="S47" s="54"/>
      <c r="T47" s="55"/>
      <c r="U47" s="54"/>
      <c r="V47" s="158"/>
      <c r="W47" s="129"/>
      <c r="X47" s="159"/>
    </row>
    <row r="48" spans="1:35" s="45" customFormat="1" ht="43.5" customHeight="1">
      <c r="A48" s="324"/>
      <c r="B48" s="308"/>
      <c r="C48" s="220" t="s">
        <v>80</v>
      </c>
      <c r="D48" s="220" t="s">
        <v>18</v>
      </c>
      <c r="E48" s="67"/>
      <c r="F48" s="79"/>
      <c r="G48" s="67"/>
      <c r="H48" s="79"/>
      <c r="I48" s="220" t="s">
        <v>72</v>
      </c>
      <c r="J48" s="220" t="s">
        <v>23</v>
      </c>
      <c r="K48" s="61"/>
      <c r="L48" s="66"/>
      <c r="M48" s="67"/>
      <c r="N48" s="79"/>
      <c r="O48" s="333"/>
      <c r="P48" s="311"/>
      <c r="Q48" s="80" t="s">
        <v>108</v>
      </c>
      <c r="R48" s="81" t="s">
        <v>34</v>
      </c>
      <c r="S48" s="61"/>
      <c r="T48" s="79"/>
      <c r="U48" s="160"/>
      <c r="V48" s="74"/>
      <c r="W48" s="61"/>
      <c r="X48" s="69"/>
    </row>
    <row r="49" spans="1:33" s="45" customFormat="1" ht="41.25" customHeight="1">
      <c r="A49" s="325" t="s">
        <v>45</v>
      </c>
      <c r="B49" s="309" t="s">
        <v>188</v>
      </c>
      <c r="C49" s="53"/>
      <c r="D49" s="84"/>
      <c r="E49" s="53"/>
      <c r="F49" s="84"/>
      <c r="G49" s="216" t="s">
        <v>66</v>
      </c>
      <c r="H49" s="260" t="s">
        <v>20</v>
      </c>
      <c r="I49" s="216" t="s">
        <v>90</v>
      </c>
      <c r="J49" s="260" t="s">
        <v>20</v>
      </c>
      <c r="K49" s="67"/>
      <c r="L49" s="74"/>
      <c r="M49" s="67"/>
      <c r="N49" s="74"/>
      <c r="O49" s="332" t="s">
        <v>45</v>
      </c>
      <c r="P49" s="312" t="s">
        <v>188</v>
      </c>
      <c r="Q49" s="52"/>
      <c r="R49" s="104"/>
      <c r="S49" s="52"/>
      <c r="T49" s="71"/>
      <c r="U49" s="52"/>
      <c r="V49" s="93"/>
      <c r="W49" s="52"/>
      <c r="X49" s="130"/>
    </row>
    <row r="50" spans="1:33" s="45" customFormat="1" ht="45" customHeight="1">
      <c r="A50" s="326"/>
      <c r="B50" s="308"/>
      <c r="C50" s="67"/>
      <c r="D50" s="79"/>
      <c r="E50" s="270" t="s">
        <v>189</v>
      </c>
      <c r="F50" s="126" t="s">
        <v>18</v>
      </c>
      <c r="G50" s="61"/>
      <c r="H50" s="88"/>
      <c r="I50" s="131" t="s">
        <v>190</v>
      </c>
      <c r="J50" s="78" t="s">
        <v>23</v>
      </c>
      <c r="K50" s="90" t="s">
        <v>119</v>
      </c>
      <c r="L50" s="78" t="s">
        <v>23</v>
      </c>
      <c r="M50" s="67"/>
      <c r="N50" s="66"/>
      <c r="O50" s="334"/>
      <c r="P50" s="313"/>
      <c r="Q50" s="67"/>
      <c r="R50" s="79"/>
      <c r="S50" s="67"/>
      <c r="T50" s="79"/>
      <c r="U50" s="67"/>
      <c r="V50" s="66"/>
      <c r="W50" s="67"/>
      <c r="X50" s="66"/>
      <c r="Y50" s="124"/>
    </row>
    <row r="51" spans="1:33" s="45" customFormat="1" ht="40.5" customHeight="1">
      <c r="A51" s="325" t="s">
        <v>52</v>
      </c>
      <c r="B51" s="309" t="s">
        <v>191</v>
      </c>
      <c r="C51" s="119" t="s">
        <v>192</v>
      </c>
      <c r="D51" s="94" t="s">
        <v>20</v>
      </c>
      <c r="E51" s="53"/>
      <c r="F51" s="53"/>
      <c r="G51" s="52"/>
      <c r="H51" s="71"/>
      <c r="I51" s="94" t="s">
        <v>193</v>
      </c>
      <c r="J51" s="94" t="s">
        <v>18</v>
      </c>
      <c r="K51" s="216" t="s">
        <v>73</v>
      </c>
      <c r="L51" s="260" t="s">
        <v>20</v>
      </c>
      <c r="M51" s="52"/>
      <c r="N51" s="161"/>
      <c r="O51" s="332" t="s">
        <v>52</v>
      </c>
      <c r="P51" s="310" t="s">
        <v>191</v>
      </c>
      <c r="Q51" s="52"/>
      <c r="R51" s="68"/>
      <c r="S51" s="52"/>
      <c r="T51" s="54"/>
      <c r="U51" s="52"/>
      <c r="V51" s="93"/>
      <c r="W51" s="97"/>
      <c r="X51" s="130"/>
    </row>
    <row r="52" spans="1:33" s="45" customFormat="1" ht="45" customHeight="1">
      <c r="A52" s="326"/>
      <c r="B52" s="308"/>
      <c r="C52" s="61"/>
      <c r="D52" s="76"/>
      <c r="E52" s="61"/>
      <c r="F52" s="79"/>
      <c r="G52" s="131" t="s">
        <v>86</v>
      </c>
      <c r="H52" s="78" t="s">
        <v>23</v>
      </c>
      <c r="I52" s="131" t="s">
        <v>85</v>
      </c>
      <c r="J52" s="78" t="s">
        <v>23</v>
      </c>
      <c r="K52" s="61"/>
      <c r="L52" s="62"/>
      <c r="M52" s="54"/>
      <c r="N52" s="79"/>
      <c r="O52" s="334"/>
      <c r="P52" s="311"/>
      <c r="Q52" s="76"/>
      <c r="R52" s="79"/>
      <c r="S52" s="76"/>
      <c r="T52" s="79"/>
      <c r="U52" s="162"/>
      <c r="V52" s="79"/>
      <c r="W52" s="61"/>
      <c r="X52" s="79"/>
    </row>
    <row r="53" spans="1:33" s="45" customFormat="1" ht="42.75" customHeight="1">
      <c r="A53" s="163" t="s">
        <v>60</v>
      </c>
      <c r="B53" s="283" t="s">
        <v>194</v>
      </c>
      <c r="C53" s="52"/>
      <c r="D53" s="71"/>
      <c r="E53" s="164"/>
      <c r="F53" s="165"/>
      <c r="G53" s="166"/>
      <c r="H53" s="167"/>
      <c r="I53" s="164"/>
      <c r="J53" s="167"/>
      <c r="K53" s="164"/>
      <c r="L53" s="167"/>
      <c r="M53" s="164"/>
      <c r="N53" s="165"/>
      <c r="O53" s="168" t="s">
        <v>60</v>
      </c>
      <c r="P53" s="285" t="s">
        <v>194</v>
      </c>
      <c r="Q53" s="169"/>
      <c r="R53" s="167"/>
      <c r="S53" s="164"/>
      <c r="T53" s="167"/>
      <c r="U53" s="169"/>
      <c r="V53" s="165"/>
      <c r="W53" s="170"/>
      <c r="X53" s="171"/>
    </row>
    <row r="54" spans="1:33" s="45" customFormat="1" ht="42.75" hidden="1" customHeight="1">
      <c r="A54" s="172" t="s">
        <v>62</v>
      </c>
      <c r="B54" s="173"/>
      <c r="C54" s="88"/>
      <c r="D54" s="84"/>
      <c r="E54" s="54"/>
      <c r="F54" s="55"/>
      <c r="G54" s="174"/>
      <c r="H54" s="55"/>
      <c r="I54" s="54"/>
      <c r="J54" s="55"/>
      <c r="K54" s="54"/>
      <c r="L54" s="55"/>
      <c r="M54" s="88"/>
      <c r="N54" s="55"/>
      <c r="O54" s="175" t="s">
        <v>62</v>
      </c>
      <c r="P54" s="289" t="s">
        <v>126</v>
      </c>
      <c r="Q54" s="129"/>
      <c r="R54" s="176"/>
      <c r="S54" s="88"/>
      <c r="T54" s="55"/>
      <c r="U54" s="145"/>
      <c r="V54" s="136"/>
      <c r="W54" s="129"/>
      <c r="X54" s="177"/>
    </row>
    <row r="55" spans="1:33" ht="29.25" customHeight="1">
      <c r="B55" s="178"/>
      <c r="C55" s="178"/>
      <c r="D55" s="178"/>
      <c r="G55" s="179"/>
      <c r="I55" s="180" t="s">
        <v>127</v>
      </c>
      <c r="J55" s="180"/>
      <c r="K55" s="181" t="s">
        <v>3</v>
      </c>
      <c r="L55" s="181" t="s">
        <v>128</v>
      </c>
      <c r="M55" s="181" t="s">
        <v>3</v>
      </c>
      <c r="N55" s="181" t="s">
        <v>128</v>
      </c>
      <c r="O55" s="314" t="s">
        <v>129</v>
      </c>
      <c r="P55" s="314"/>
      <c r="Q55" s="181" t="s">
        <v>130</v>
      </c>
      <c r="R55" s="181" t="s">
        <v>3</v>
      </c>
      <c r="S55" s="181" t="s">
        <v>128</v>
      </c>
      <c r="T55" s="181" t="s">
        <v>129</v>
      </c>
      <c r="AC55" s="45"/>
      <c r="AD55" s="45"/>
      <c r="AE55" s="45"/>
      <c r="AF55" s="45"/>
    </row>
    <row r="56" spans="1:33" ht="29.25" customHeight="1">
      <c r="E56" t="s">
        <v>113</v>
      </c>
      <c r="I56" s="182" t="s">
        <v>131</v>
      </c>
      <c r="J56" s="183"/>
      <c r="K56" s="184">
        <f>2*(COUNTIF($C$4:$J$15,"TRANG")+COUNTIF($Q$4:$X$15,"TRANG")-COUNTIF(G15:J15,"TRANG"))</f>
        <v>12</v>
      </c>
      <c r="L56" s="184">
        <f>2*(COUNTIF($M$4:$N$15,"TRANG")+COUNTIF(K4:L15,"TRANG"))</f>
        <v>4</v>
      </c>
      <c r="M56" s="184">
        <f>2*(COUNTIF($C$4:$J$15,"TRANG")+COUNTIF($Q$4:$X$15,"TRANG")-COUNTIF(I15:L15,"TRANG"))</f>
        <v>12</v>
      </c>
      <c r="N56" s="184">
        <f>2*(COUNTIF($M$4:$N$15,"TRANG")+COUNTIF(K4:L15,"TRANG"))</f>
        <v>4</v>
      </c>
      <c r="O56" s="315">
        <f t="shared" ref="O56:O60" si="0">SUM(M56:N56)</f>
        <v>16</v>
      </c>
      <c r="P56" s="315"/>
      <c r="Q56" s="185" t="s">
        <v>131</v>
      </c>
      <c r="R56" s="184">
        <f>M56+M62+M69+M76</f>
        <v>48</v>
      </c>
      <c r="S56" s="184">
        <f>N56+N62+N69+N76</f>
        <v>16</v>
      </c>
      <c r="T56" s="184">
        <f t="shared" ref="T56:T60" si="1">SUM(R56:S56)</f>
        <v>64</v>
      </c>
      <c r="AC56" s="45"/>
      <c r="AD56" s="45"/>
      <c r="AE56" s="45"/>
      <c r="AF56" s="45"/>
    </row>
    <row r="57" spans="1:33" ht="29.25" customHeight="1">
      <c r="E57" t="s">
        <v>113</v>
      </c>
      <c r="I57" s="186" t="s">
        <v>132</v>
      </c>
      <c r="J57" s="187"/>
      <c r="K57" s="188">
        <f>2*(COUNTIF($C$4:$J$15,"UYÊN")+COUNTIF($Q$4:$X$15,"UYÊN")-COUNTIF(G15:J15,"UYÊN"))</f>
        <v>18</v>
      </c>
      <c r="L57" s="188">
        <f>2*(COUNTIF($M$4:$N$15,"UYÊN")+COUNTIF(K4:L15,"UYÊN"))</f>
        <v>0</v>
      </c>
      <c r="M57" s="188">
        <f>2*(COUNTIF($C$4:$J$15,"UYÊN")+COUNTIF($Q$4:$X$15,"UYÊN")-COUNTIF(I15:L15,"UYÊN"))</f>
        <v>18</v>
      </c>
      <c r="N57" s="188">
        <f>2*(COUNTIF($M$4:$N$15,"UYÊN")+COUNTIF(K4:L15,"UYÊN"))</f>
        <v>0</v>
      </c>
      <c r="O57" s="316">
        <f t="shared" si="0"/>
        <v>18</v>
      </c>
      <c r="P57" s="316"/>
      <c r="Q57" s="189" t="s">
        <v>132</v>
      </c>
      <c r="R57" s="188">
        <f>M57+M63+M70+M77</f>
        <v>64</v>
      </c>
      <c r="S57" s="188">
        <f>N57+N63+N70+N77</f>
        <v>0</v>
      </c>
      <c r="T57" s="188">
        <f t="shared" si="1"/>
        <v>64</v>
      </c>
      <c r="AC57" s="45"/>
      <c r="AD57" s="45"/>
      <c r="AE57" s="45"/>
      <c r="AF57" s="45"/>
    </row>
    <row r="58" spans="1:33" ht="40.9" customHeight="1">
      <c r="G58" t="s">
        <v>113</v>
      </c>
      <c r="I58" s="191" t="s">
        <v>133</v>
      </c>
      <c r="J58" s="192"/>
      <c r="K58" s="193">
        <f>2*(COUNTIF($C$4:$J$15,"NGUYÊN")+COUNTIF($Q$4:$X$15,"NGUYÊN")-COUNTIF(G15:J15,"NGUYÊN"))</f>
        <v>8</v>
      </c>
      <c r="L58" s="193">
        <f>2*(COUNTIF($M$4:$N$15,"NGUYÊN")+COUNTIF(K3:L13,"NGUYÊN"))</f>
        <v>2</v>
      </c>
      <c r="M58" s="193">
        <f>2*(COUNTIF($C$4:$J$15,"NGUYÊN")+COUNTIF($Q$4:$X$15,"NGUYÊN")-COUNTIF(I15:L15,"NGUYÊN"))</f>
        <v>8</v>
      </c>
      <c r="N58" s="193">
        <f>2*(COUNTIF($M$4:$N$15,"NGUYÊN")+COUNTIF(K3:L13,"NGUYÊN"))</f>
        <v>2</v>
      </c>
      <c r="O58" s="317">
        <f t="shared" si="0"/>
        <v>10</v>
      </c>
      <c r="P58" s="317"/>
      <c r="Q58" s="194" t="s">
        <v>133</v>
      </c>
      <c r="R58" s="193">
        <f t="shared" ref="R58:S60" si="2">M58+M65+M72+M79</f>
        <v>48</v>
      </c>
      <c r="S58" s="193">
        <f t="shared" si="2"/>
        <v>14</v>
      </c>
      <c r="T58" s="193">
        <f t="shared" si="1"/>
        <v>62</v>
      </c>
      <c r="AC58" s="45"/>
      <c r="AG58" s="271"/>
    </row>
    <row r="59" spans="1:33" ht="29.25" customHeight="1">
      <c r="I59" s="195" t="s">
        <v>134</v>
      </c>
      <c r="J59" s="196"/>
      <c r="K59" s="197">
        <f>2*(COUNTIF($C$4:$J$15,"HOÀNG")+COUNTIF($Q$4:$X$15,"HOÀNG")-COUNTIF(G16:J16,"HOÀNG"))</f>
        <v>4</v>
      </c>
      <c r="L59" s="197">
        <f>2*(COUNTIF($M$4:$N$15,"HOÀNG")+COUNTIF(K4:L15,"HOÀNG"))</f>
        <v>0</v>
      </c>
      <c r="M59" s="197">
        <f>2*(COUNTIF($C$4:$J$15,"HOÀNG")+COUNTIF($Q$4:$X$15,"HOÀNG")-COUNTIF(I16:L16,"HOÀNG"))</f>
        <v>4</v>
      </c>
      <c r="N59" s="197">
        <f>2*(COUNTIF($M$4:$N$15,"HOÀNG")+COUNTIF(K4:L15,"HOÀNG"))</f>
        <v>0</v>
      </c>
      <c r="O59" s="318">
        <f t="shared" si="0"/>
        <v>4</v>
      </c>
      <c r="P59" s="318"/>
      <c r="Q59" s="195" t="s">
        <v>134</v>
      </c>
      <c r="R59" s="197">
        <f t="shared" si="2"/>
        <v>8</v>
      </c>
      <c r="S59" s="197">
        <f t="shared" si="2"/>
        <v>0</v>
      </c>
      <c r="T59" s="197">
        <f t="shared" si="1"/>
        <v>8</v>
      </c>
    </row>
    <row r="60" spans="1:33" ht="29.25" customHeight="1">
      <c r="I60" s="198" t="s">
        <v>135</v>
      </c>
      <c r="J60" s="199"/>
      <c r="K60" s="200">
        <f>2*(COUNTIF($C$4:$J$15,"HIẾU")+COUNTIF($Q$4:$X$15,"HIẾU")-COUNTIF(G17:J17,"HIẾU"))</f>
        <v>6</v>
      </c>
      <c r="L60" s="200">
        <f>2*(COUNTIF($M$4:$N$15,"HIẾU")+COUNTIF(K5:L16,"HIẾU"))</f>
        <v>0</v>
      </c>
      <c r="M60" s="200">
        <f>2*(COUNTIF($C$4:$J$15,"HIẾU")+COUNTIF($Q$4:$X$15,"HIẾU")-COUNTIF(I18:L18,"HIẾU"))</f>
        <v>6</v>
      </c>
      <c r="N60" s="200">
        <f>2*(COUNTIF($M$4:$N$15,"HIẾU")+COUNTIF(K5:L16,"HIẾU"))</f>
        <v>0</v>
      </c>
      <c r="O60" s="319">
        <f t="shared" si="0"/>
        <v>6</v>
      </c>
      <c r="P60" s="320"/>
      <c r="Q60" s="200" t="s">
        <v>135</v>
      </c>
      <c r="R60" s="201">
        <f>M60+M67+M74+M81</f>
        <v>16</v>
      </c>
      <c r="S60" s="201">
        <f t="shared" si="2"/>
        <v>2</v>
      </c>
      <c r="T60" s="201">
        <f t="shared" si="1"/>
        <v>18</v>
      </c>
    </row>
    <row r="61" spans="1:33" ht="29.25" customHeight="1">
      <c r="I61" s="180" t="s">
        <v>136</v>
      </c>
      <c r="J61" s="202"/>
      <c r="K61" s="181" t="s">
        <v>3</v>
      </c>
      <c r="L61" s="181" t="s">
        <v>128</v>
      </c>
      <c r="M61" s="181" t="s">
        <v>3</v>
      </c>
      <c r="N61" s="181" t="s">
        <v>128</v>
      </c>
      <c r="O61" s="314" t="s">
        <v>129</v>
      </c>
      <c r="P61" s="314"/>
      <c r="T61" s="203"/>
      <c r="U61" t="s">
        <v>137</v>
      </c>
    </row>
    <row r="62" spans="1:33" ht="29.25" customHeight="1">
      <c r="I62" s="182" t="s">
        <v>131</v>
      </c>
      <c r="J62" s="183"/>
      <c r="K62" s="184">
        <f>2*(COUNTIF($C$17:$J$28,"TRANG")+COUNTIF($Q$17:$X$28,"TRANG")-COUNTIF(G28:J28,"TRANG"))</f>
        <v>12</v>
      </c>
      <c r="L62" s="184">
        <f>2*(COUNTIF($M$17:$N$28,"TRANG")+COUNTIF(K17:L28,"TRANG"))</f>
        <v>4</v>
      </c>
      <c r="M62" s="184">
        <f>2*(COUNTIF($C$17:$J$28,"TRANG")+COUNTIF($Q$17:$X$28,"TRANG")-COUNTIF(I28:L28,"TRANG"))</f>
        <v>12</v>
      </c>
      <c r="N62" s="184">
        <f>2*(COUNTIF($M$17:$N$28,"TRANG")+COUNTIF(K17:L28,"TRANG"))</f>
        <v>4</v>
      </c>
      <c r="O62" s="315">
        <f t="shared" ref="O62:O67" si="3">SUM(M62:N62)</f>
        <v>16</v>
      </c>
      <c r="P62" s="315"/>
      <c r="T62" s="203"/>
    </row>
    <row r="63" spans="1:33" ht="29.25" customHeight="1">
      <c r="I63" s="186" t="s">
        <v>132</v>
      </c>
      <c r="J63" s="187"/>
      <c r="K63" s="189">
        <f>2*(COUNTIF($C$17:$J$28,"UYÊN")+COUNTIF($Q$17:$X$28,"UYÊN")-COUNTIF(G29:J29,"UYÊN"))</f>
        <v>12</v>
      </c>
      <c r="L63" s="188">
        <f>2*(COUNTIF($M$17:$N$28,"UYÊN")+COUNTIF(K17:L28,"UYÊN"))</f>
        <v>0</v>
      </c>
      <c r="M63" s="189">
        <f>2*(COUNTIF($C$17:$J$28,"UYÊN")+COUNTIF($Q$17:$X$28,"UYÊN")-COUNTIF(I29:L29,"UYÊN"))</f>
        <v>12</v>
      </c>
      <c r="N63" s="188">
        <f>2*(COUNTIF($M$17:$N$28,"UYÊN")+COUNTIF(K17:L28,"UYÊN"))</f>
        <v>0</v>
      </c>
      <c r="O63" s="316">
        <f t="shared" si="3"/>
        <v>12</v>
      </c>
      <c r="P63" s="316"/>
      <c r="T63" s="203"/>
    </row>
    <row r="64" spans="1:33" ht="29.25" hidden="1" customHeight="1">
      <c r="H64" s="204"/>
      <c r="I64" s="205"/>
      <c r="J64" s="206"/>
      <c r="K64" s="207"/>
      <c r="L64" s="208"/>
      <c r="M64" s="207"/>
      <c r="N64" s="208"/>
      <c r="O64" s="322"/>
      <c r="P64" s="322"/>
      <c r="T64" s="203"/>
    </row>
    <row r="65" spans="7:20" ht="29.25" customHeight="1">
      <c r="H65" s="204"/>
      <c r="I65" s="191" t="s">
        <v>133</v>
      </c>
      <c r="J65" s="192"/>
      <c r="K65" s="194">
        <f>2*(COUNTIF($C$17:$J$28,"NGUYÊN")+COUNTIF($Q$17:$X$28,"NGUYÊN")-COUNTIF(G31:J32,"NGUYÊN"))</f>
        <v>12</v>
      </c>
      <c r="L65" s="193">
        <f>2*(COUNTIF($M$17:$N$28,"NGUYÊN")+COUNTIF(K16:L26,"NGUYÊN"))</f>
        <v>4</v>
      </c>
      <c r="M65" s="193">
        <f>2*(COUNTIF($C$4:$J$15,"NGUYÊN")+COUNTIF($Q$4:$X$15,"NGUYÊN")-COUNTIF(H21:J21,"NGUYÊN"))</f>
        <v>8</v>
      </c>
      <c r="N65" s="193">
        <f>2*(COUNTIF($M$17:$N$28,"NGUYÊN")+COUNTIF(K16:L26,"NGUYÊN"))</f>
        <v>4</v>
      </c>
      <c r="O65" s="317">
        <f t="shared" si="3"/>
        <v>12</v>
      </c>
      <c r="P65" s="317"/>
      <c r="T65" s="203"/>
    </row>
    <row r="66" spans="7:20" ht="29.25" customHeight="1">
      <c r="H66" s="204"/>
      <c r="I66" s="195" t="s">
        <v>134</v>
      </c>
      <c r="J66" s="196"/>
      <c r="K66" s="209">
        <f>2*(COUNTIF($C$17:$J$28,"HOÀNG")+COUNTIF($Q$17:$X$28,"HOÀNG")-COUNTIF(G32:J33,"HOÀNG"))</f>
        <v>0</v>
      </c>
      <c r="L66" s="197">
        <f>2*(COUNTIF($M$17:$N$28,"HOÀNG")+COUNTIF(K17:L28,"HOÀNG"))</f>
        <v>0</v>
      </c>
      <c r="M66" s="209">
        <f>2*(COUNTIF($C$17:$J$28,"HOÀNG")+COUNTIF($Q$17:$X$28,"HOÀNG")-COUNTIF(I32:L33,"HOÀNG"))</f>
        <v>0</v>
      </c>
      <c r="N66" s="197">
        <f>2*(COUNTIF($M$17:$N$28,"HOÀNG")+COUNTIF(K17:L28,"HOÀNG"))</f>
        <v>0</v>
      </c>
      <c r="O66" s="318">
        <f t="shared" si="3"/>
        <v>0</v>
      </c>
      <c r="P66" s="318"/>
      <c r="T66" s="203"/>
    </row>
    <row r="67" spans="7:20" ht="29.25" customHeight="1">
      <c r="H67" s="204"/>
      <c r="I67" s="198" t="s">
        <v>135</v>
      </c>
      <c r="J67" s="199"/>
      <c r="K67" s="200">
        <f>2*(COUNTIF($C$17:$J$28,"HIẾU")+COUNTIF($Q$17:$X$28,"HIẾU")-COUNTIF(G33:J34,"HIẾU"))</f>
        <v>4</v>
      </c>
      <c r="L67" s="201">
        <f>2*(COUNTIF($M$17:$N$28,"HIẾU")+COUNTIF(K18:L29,"HIẾU"))</f>
        <v>2</v>
      </c>
      <c r="M67" s="200">
        <f>2*(COUNTIF($C$17:$J$28,"HIẾU")+COUNTIF($Q$17:$X$28,"HIẾU")-COUNTIF(I33:L34,"HIẾU"))</f>
        <v>4</v>
      </c>
      <c r="N67" s="201">
        <f>2*(COUNTIF($M$17:$N$28,"HIẾU")+COUNTIF(K18:L29,"HIẾU"))</f>
        <v>2</v>
      </c>
      <c r="O67" s="321">
        <f t="shared" si="3"/>
        <v>6</v>
      </c>
      <c r="P67" s="321"/>
      <c r="T67" s="203"/>
    </row>
    <row r="68" spans="7:20" ht="29.25" customHeight="1">
      <c r="I68" s="180" t="s">
        <v>139</v>
      </c>
      <c r="J68" s="202"/>
      <c r="K68" s="181" t="s">
        <v>3</v>
      </c>
      <c r="L68" s="181" t="s">
        <v>128</v>
      </c>
      <c r="M68" s="181" t="s">
        <v>3</v>
      </c>
      <c r="N68" s="181" t="s">
        <v>128</v>
      </c>
      <c r="O68" s="314" t="s">
        <v>129</v>
      </c>
      <c r="P68" s="314"/>
      <c r="T68" s="203"/>
    </row>
    <row r="69" spans="7:20" ht="29.25" customHeight="1">
      <c r="G69" s="331"/>
      <c r="I69" s="182" t="s">
        <v>131</v>
      </c>
      <c r="J69" s="183"/>
      <c r="K69" s="184">
        <f>2*(COUNTIF($C$30:$J$41,"TRANG")+COUNTIF($Q$30:$X$41,"TRANG")-COUNTIF($G$41:$J$41,"TRANG"))</f>
        <v>12</v>
      </c>
      <c r="L69" s="184">
        <f>2*(COUNTIF($M$30:$N$41,"TRANG")+COUNTIF(K31:L41,"TRANG"))</f>
        <v>4</v>
      </c>
      <c r="M69" s="184">
        <f>2*(COUNTIF($C$30:$J$41,"TRANG")+COUNTIF($Q$30:$X$41,"TRANG")-COUNTIF($G$41:$J$41,"TRANG"))</f>
        <v>12</v>
      </c>
      <c r="N69" s="184">
        <f>2*(COUNTIF($M$30:$N$41,"TRANG")+COUNTIF(K31:L41,"TRANG"))</f>
        <v>4</v>
      </c>
      <c r="O69" s="315">
        <f t="shared" ref="O69:O74" si="4">SUM(M69:N69)</f>
        <v>16</v>
      </c>
      <c r="P69" s="315"/>
      <c r="T69" s="203"/>
    </row>
    <row r="70" spans="7:20" ht="29.25" customHeight="1">
      <c r="G70" s="331"/>
      <c r="I70" s="186" t="s">
        <v>132</v>
      </c>
      <c r="J70" s="187"/>
      <c r="K70" s="188">
        <f>2*(COUNTIF($C$30:$J$41,"UYÊN")+COUNTIF($Q$30:$X$41,"UYÊN")-COUNTIF($G$41:$J$41,"UYÊN"))</f>
        <v>20</v>
      </c>
      <c r="L70" s="188">
        <f>2*(COUNTIF($M$30:$N$41,"UYÊN")+COUNTIF(K31:L41,"UYÊN"))</f>
        <v>0</v>
      </c>
      <c r="M70" s="188">
        <f>2*(COUNTIF($C$30:$J$41,"UYÊN")+COUNTIF($Q$30:$X$41,"UYÊN")-COUNTIF($G$41:$J$41,"UYÊN"))</f>
        <v>20</v>
      </c>
      <c r="N70" s="188">
        <f>2*(COUNTIF($M$30:$N$41,"UYÊN")+COUNTIF(K31:L41,"UYÊN"))</f>
        <v>0</v>
      </c>
      <c r="O70" s="316">
        <f t="shared" si="4"/>
        <v>20</v>
      </c>
      <c r="P70" s="316"/>
      <c r="T70" s="203"/>
    </row>
    <row r="71" spans="7:20" ht="29.25" hidden="1" customHeight="1">
      <c r="G71" s="331"/>
      <c r="I71" s="205"/>
      <c r="J71" s="206"/>
      <c r="K71" s="208"/>
      <c r="L71" s="208"/>
      <c r="M71" s="208"/>
      <c r="N71" s="208"/>
      <c r="O71" s="322"/>
      <c r="P71" s="322"/>
      <c r="T71" s="203"/>
    </row>
    <row r="72" spans="7:20" ht="29.25" customHeight="1">
      <c r="G72" s="331"/>
      <c r="I72" s="191" t="s">
        <v>133</v>
      </c>
      <c r="J72" s="192"/>
      <c r="K72" s="193">
        <f>2*(COUNTIF($C$30:$J$41,"NGUYÊN")+COUNTIF($Q$30:$X$41,"NGUYÊN")-COUNTIF($G$41:$J$41,"NGUYÊN"))</f>
        <v>18</v>
      </c>
      <c r="L72" s="193">
        <f>2*(COUNTIF($M$30:$N$41,"NGUYÊN")+COUNTIF(K29:L39,"NGUYÊN"))</f>
        <v>4</v>
      </c>
      <c r="M72" s="193">
        <f>2*(COUNTIF($C$30:$J$41,"NGUYÊN")+COUNTIF($Q$30:$X$41,"NGUYÊN")-COUNTIF($G$41:$J$41,"NGUYÊN"))</f>
        <v>18</v>
      </c>
      <c r="N72" s="193">
        <f>2*(COUNTIF($M$30:$N$41,"NGUYÊN")+COUNTIF(K29:L39,"NGUYÊN"))</f>
        <v>4</v>
      </c>
      <c r="O72" s="317">
        <f t="shared" si="4"/>
        <v>22</v>
      </c>
      <c r="P72" s="317"/>
      <c r="T72" s="203"/>
    </row>
    <row r="73" spans="7:20" ht="29.25" customHeight="1">
      <c r="G73" s="331"/>
      <c r="I73" s="195" t="s">
        <v>134</v>
      </c>
      <c r="J73" s="196"/>
      <c r="K73" s="197">
        <f>2*(COUNTIF($C$30:$J$41,"HOÀNG")+COUNTIF($Q$30:$X$41,"HOÀNG")-COUNTIF($G$41:$J$41,"HOÀNG"))</f>
        <v>4</v>
      </c>
      <c r="L73" s="197">
        <f>2*(COUNTIF($M$30:$N$41,"HOÀNG")+COUNTIF(K31:L41,"HOÀNG"))</f>
        <v>0</v>
      </c>
      <c r="M73" s="197">
        <f>2*(COUNTIF($C$30:$J$41,"HOÀNG")+COUNTIF($Q$30:$X$41,"HOÀNG")-COUNTIF($G$41:$J$41,"HOÀNG"))</f>
        <v>4</v>
      </c>
      <c r="N73" s="197">
        <f>2*(COUNTIF($M$30:$N$41,"HOÀNG")+COUNTIF(K31:L41,"HOÀNG"))</f>
        <v>0</v>
      </c>
      <c r="O73" s="318">
        <f t="shared" si="4"/>
        <v>4</v>
      </c>
      <c r="P73" s="318"/>
      <c r="T73" s="203"/>
    </row>
    <row r="74" spans="7:20" ht="29.25" customHeight="1">
      <c r="G74" s="210"/>
      <c r="I74" s="198" t="s">
        <v>135</v>
      </c>
      <c r="J74" s="199"/>
      <c r="K74" s="201">
        <f>2*(COUNTIF($C$30:$J$41,"HIẾU")+COUNTIF($Q$30:$X$41,"HIẾU")-COUNTIF($G$41:$J$41,"HIẾU"))</f>
        <v>2</v>
      </c>
      <c r="L74" s="201">
        <f>2*(COUNTIF($M$30:$N$41,"HIẾU")+COUNTIF(K32:L42,"HIẾU"))</f>
        <v>0</v>
      </c>
      <c r="M74" s="201">
        <f>2*(COUNTIF($C$30:$J$41,"HIẾU")+COUNTIF($Q$30:$X$41,"HIẾU")-COUNTIF($G$41:$J$41,"HIẾU"))</f>
        <v>2</v>
      </c>
      <c r="N74" s="201">
        <f>2*(COUNTIF($M$30:$N$41,"HIẾU")+COUNTIF(K32:L42,"HIẾU"))</f>
        <v>0</v>
      </c>
      <c r="O74" s="321">
        <f t="shared" si="4"/>
        <v>2</v>
      </c>
      <c r="P74" s="321"/>
      <c r="T74" s="203"/>
    </row>
    <row r="75" spans="7:20" ht="29.25" customHeight="1">
      <c r="I75" s="180" t="s">
        <v>140</v>
      </c>
      <c r="J75" s="202"/>
      <c r="K75" s="181" t="s">
        <v>3</v>
      </c>
      <c r="L75" s="181" t="s">
        <v>128</v>
      </c>
      <c r="M75" s="181" t="s">
        <v>3</v>
      </c>
      <c r="N75" s="181" t="s">
        <v>128</v>
      </c>
      <c r="O75" s="314" t="s">
        <v>129</v>
      </c>
      <c r="P75" s="314"/>
      <c r="T75" s="203"/>
    </row>
    <row r="76" spans="7:20" ht="29.25" customHeight="1">
      <c r="I76" s="182" t="s">
        <v>131</v>
      </c>
      <c r="J76" s="183"/>
      <c r="K76" s="184">
        <f>2*(COUNTIF($C$43:$J$54,"TRANG")+COUNTIF($Q$43:$X$54,"TRANG")-COUNTIF($G$54:$J$54,"TRANG"))</f>
        <v>12</v>
      </c>
      <c r="L76" s="184">
        <f>2*(COUNTIF($M$43:$N$54,"TRANG")+COUNTIF(K43:L54,"TRANG"))</f>
        <v>4</v>
      </c>
      <c r="M76" s="184">
        <f>2*(COUNTIF($C$43:$J$54,"TRANG")+COUNTIF($Q$43:$X$54,"TRANG")-COUNTIF($G$54:$J$54,"TRANG"))</f>
        <v>12</v>
      </c>
      <c r="N76" s="184">
        <f>2*(COUNTIF($M$43:$N$54,"TRANG")+COUNTIF(K43:L54,"TRANG"))</f>
        <v>4</v>
      </c>
      <c r="O76" s="315">
        <f t="shared" ref="O76:O81" si="5">SUM(M76:N76)</f>
        <v>16</v>
      </c>
      <c r="P76" s="315"/>
      <c r="T76" s="203"/>
    </row>
    <row r="77" spans="7:20" ht="29.25" customHeight="1">
      <c r="I77" s="186" t="s">
        <v>132</v>
      </c>
      <c r="J77" s="187"/>
      <c r="K77" s="188">
        <f>2*(COUNTIF($C$43:$J$54,"UYÊN")+COUNTIF($Q$43:$X$54,"UYÊN")-COUNTIF($G$54:$J$54,"UYÊN"))</f>
        <v>14</v>
      </c>
      <c r="L77" s="188">
        <f>2*(COUNTIF($M$43:$N$54,"UYÊN")+COUNTIF(K43:L54,"UYÊN"))</f>
        <v>0</v>
      </c>
      <c r="M77" s="188">
        <f>2*(COUNTIF($C$43:$J$54,"UYÊN")+COUNTIF($Q$43:$X$54,"UYÊN")-COUNTIF($G$54:$J$54,"UYÊN"))</f>
        <v>14</v>
      </c>
      <c r="N77" s="188">
        <f>2*(COUNTIF($M$43:$N$54,"UYÊN")+COUNTIF(K43:L54,"UYÊN"))</f>
        <v>0</v>
      </c>
      <c r="O77" s="316">
        <f t="shared" si="5"/>
        <v>14</v>
      </c>
      <c r="P77" s="316"/>
      <c r="T77" s="203"/>
    </row>
    <row r="78" spans="7:20" ht="29.25" hidden="1" customHeight="1">
      <c r="H78" s="204"/>
      <c r="I78" s="205"/>
      <c r="J78" s="206"/>
      <c r="K78" s="208"/>
      <c r="L78" s="208"/>
      <c r="M78" s="208"/>
      <c r="N78" s="208"/>
      <c r="O78" s="322"/>
      <c r="P78" s="322"/>
      <c r="T78" s="203"/>
    </row>
    <row r="79" spans="7:20" ht="29.25" customHeight="1">
      <c r="H79" s="204"/>
      <c r="I79" s="191" t="s">
        <v>133</v>
      </c>
      <c r="J79" s="192"/>
      <c r="K79" s="193">
        <f>2*(COUNTIF($C$43:$J$54,"NGUYÊN")+COUNTIF($Q$43:$X$54,"NGUYÊN")-COUNTIF($G$54:$J$54,"NGUYÊN"))</f>
        <v>14</v>
      </c>
      <c r="L79" s="193">
        <f>2*(COUNTIF($M$43:$N$54,"NGUYÊN")+COUNTIF(K42:L52,"NGUYÊN"))</f>
        <v>4</v>
      </c>
      <c r="M79" s="193">
        <f>2*(COUNTIF($C$43:$J$54,"NGUYÊN")+COUNTIF($Q$43:$X$54,"NGUYÊN")-COUNTIF($G$54:$J$54,"NGUYÊN"))</f>
        <v>14</v>
      </c>
      <c r="N79" s="193">
        <f>2*(COUNTIF($M$43:$N$54,"NGUYÊN")+COUNTIF(K42:L52,"NGUYÊN"))</f>
        <v>4</v>
      </c>
      <c r="O79" s="317">
        <f t="shared" si="5"/>
        <v>18</v>
      </c>
      <c r="P79" s="317"/>
      <c r="T79" s="203"/>
    </row>
    <row r="80" spans="7:20" ht="26.25">
      <c r="H80" s="204"/>
      <c r="I80" s="195" t="s">
        <v>134</v>
      </c>
      <c r="J80" s="196"/>
      <c r="K80" s="197">
        <f>2*(COUNTIF($C$43:$J$54,"HOÀNG")+COUNTIF($Q$43:$X$54,"HOÀNG")-COUNTIF($G$54:$J$54,"HOÀNG"))</f>
        <v>0</v>
      </c>
      <c r="L80" s="197">
        <f>2*(COUNTIF($M$43:$N$54,"DÂN")+COUNTIF(K43:L54,"DÂN"))</f>
        <v>0</v>
      </c>
      <c r="M80" s="197">
        <f>2*(COUNTIF($C$43:$J$54,"HOÀNG")+COUNTIF($Q$43:$X$54,"HOÀNG")-COUNTIF($G$54:$J$54,"HOÀNG"))</f>
        <v>0</v>
      </c>
      <c r="N80" s="197">
        <f>2*(COUNTIF($M$43:$N$54,"HOÀNG")+COUNTIF(K43:L54,"HOÀNG"))</f>
        <v>0</v>
      </c>
      <c r="O80" s="318">
        <f t="shared" si="5"/>
        <v>0</v>
      </c>
      <c r="P80" s="318"/>
      <c r="T80" s="203"/>
    </row>
    <row r="81" spans="1:20" ht="26.25">
      <c r="A81" s="179"/>
      <c r="H81" s="204"/>
      <c r="I81" s="198" t="s">
        <v>135</v>
      </c>
      <c r="J81" s="199"/>
      <c r="K81" s="201">
        <f>2*(COUNTIF($C$43:$J$54,"HIẾU")+COUNTIF($Q$43:$X$54,"HIẾU")-COUNTIF($G$54:$J$54,"HIẾU"))</f>
        <v>4</v>
      </c>
      <c r="L81" s="201">
        <f>2*(COUNTIF($M$43:$N$54,"HIẾU")+COUNTIF(K44:L55,"HIẾU"))</f>
        <v>0</v>
      </c>
      <c r="M81" s="201">
        <f>2*(COUNTIF($C$43:$J$54,"HIẾU")+COUNTIF($Q$43:$X$54,"HIẾU")-COUNTIF($G$54:$J$54,"HIẾU"))</f>
        <v>4</v>
      </c>
      <c r="N81" s="201">
        <f>2*(COUNTIF($M$43:$N$54,"HIẾU")+COUNTIF(K44:L55,"HIẾU"))</f>
        <v>0</v>
      </c>
      <c r="O81" s="321">
        <f t="shared" si="5"/>
        <v>4</v>
      </c>
      <c r="P81" s="321"/>
      <c r="T81" s="203"/>
    </row>
    <row r="82" spans="1:20">
      <c r="T82" s="203"/>
    </row>
    <row r="83" spans="1:20">
      <c r="T83" s="203"/>
    </row>
  </sheetData>
  <mergeCells count="119">
    <mergeCell ref="P21:P22"/>
    <mergeCell ref="P23:P24"/>
    <mergeCell ref="P25:P26"/>
    <mergeCell ref="P30:P31"/>
    <mergeCell ref="P32:P33"/>
    <mergeCell ref="P34:P35"/>
    <mergeCell ref="P36:P37"/>
    <mergeCell ref="P38:P39"/>
    <mergeCell ref="P43:P44"/>
    <mergeCell ref="O42:P42"/>
    <mergeCell ref="G69:G73"/>
    <mergeCell ref="O4:O5"/>
    <mergeCell ref="O6:O7"/>
    <mergeCell ref="O8:O9"/>
    <mergeCell ref="O10:O11"/>
    <mergeCell ref="O12:O13"/>
    <mergeCell ref="O17:O18"/>
    <mergeCell ref="O19:O20"/>
    <mergeCell ref="O21:O22"/>
    <mergeCell ref="O23:O24"/>
    <mergeCell ref="O25:O26"/>
    <mergeCell ref="O30:O31"/>
    <mergeCell ref="O32:O33"/>
    <mergeCell ref="O34:O35"/>
    <mergeCell ref="O36:O37"/>
    <mergeCell ref="O38:O39"/>
    <mergeCell ref="O43:O44"/>
    <mergeCell ref="O45:O46"/>
    <mergeCell ref="O47:O48"/>
    <mergeCell ref="O49:O50"/>
    <mergeCell ref="O51:O52"/>
    <mergeCell ref="O71:P71"/>
    <mergeCell ref="O72:P72"/>
    <mergeCell ref="O73:P73"/>
    <mergeCell ref="B30:B31"/>
    <mergeCell ref="B32:B33"/>
    <mergeCell ref="B34:B35"/>
    <mergeCell ref="B36:B37"/>
    <mergeCell ref="B38:B39"/>
    <mergeCell ref="B43:B44"/>
    <mergeCell ref="B45:B46"/>
    <mergeCell ref="B47:B48"/>
    <mergeCell ref="B49:B50"/>
    <mergeCell ref="A42:B42"/>
    <mergeCell ref="O80:P80"/>
    <mergeCell ref="O81:P81"/>
    <mergeCell ref="A4:A5"/>
    <mergeCell ref="A6:A7"/>
    <mergeCell ref="A8:A9"/>
    <mergeCell ref="A10:A11"/>
    <mergeCell ref="A12:A13"/>
    <mergeCell ref="A17:A18"/>
    <mergeCell ref="A19:A20"/>
    <mergeCell ref="A21:A22"/>
    <mergeCell ref="A23:A24"/>
    <mergeCell ref="A25:A26"/>
    <mergeCell ref="A30:A31"/>
    <mergeCell ref="A32:A33"/>
    <mergeCell ref="A34:A35"/>
    <mergeCell ref="A36:A37"/>
    <mergeCell ref="A38:A39"/>
    <mergeCell ref="A43:A44"/>
    <mergeCell ref="A45:A46"/>
    <mergeCell ref="A47:A48"/>
    <mergeCell ref="A49:A50"/>
    <mergeCell ref="A51:A52"/>
    <mergeCell ref="B4:B5"/>
    <mergeCell ref="B6:B7"/>
    <mergeCell ref="O74:P74"/>
    <mergeCell ref="O75:P75"/>
    <mergeCell ref="O76:P76"/>
    <mergeCell ref="O77:P77"/>
    <mergeCell ref="O78:P78"/>
    <mergeCell ref="O79:P79"/>
    <mergeCell ref="O62:P62"/>
    <mergeCell ref="O63:P63"/>
    <mergeCell ref="O64:P64"/>
    <mergeCell ref="O65:P65"/>
    <mergeCell ref="O66:P66"/>
    <mergeCell ref="O67:P67"/>
    <mergeCell ref="O68:P68"/>
    <mergeCell ref="O69:P69"/>
    <mergeCell ref="O70:P70"/>
    <mergeCell ref="O55:P55"/>
    <mergeCell ref="O56:P56"/>
    <mergeCell ref="O57:P57"/>
    <mergeCell ref="O58:P58"/>
    <mergeCell ref="O59:P59"/>
    <mergeCell ref="O60:P60"/>
    <mergeCell ref="O61:P61"/>
    <mergeCell ref="B51:B52"/>
    <mergeCell ref="P45:P46"/>
    <mergeCell ref="P47:P48"/>
    <mergeCell ref="P49:P50"/>
    <mergeCell ref="P51:P52"/>
    <mergeCell ref="A1:X1"/>
    <mergeCell ref="A2:N2"/>
    <mergeCell ref="O2:X2"/>
    <mergeCell ref="A3:B3"/>
    <mergeCell ref="O3:P3"/>
    <mergeCell ref="A16:B16"/>
    <mergeCell ref="O16:P16"/>
    <mergeCell ref="A29:B29"/>
    <mergeCell ref="O29:P29"/>
    <mergeCell ref="B8:B9"/>
    <mergeCell ref="B10:B11"/>
    <mergeCell ref="B12:B13"/>
    <mergeCell ref="B17:B18"/>
    <mergeCell ref="B19:B20"/>
    <mergeCell ref="B21:B22"/>
    <mergeCell ref="B23:B24"/>
    <mergeCell ref="B25:B26"/>
    <mergeCell ref="P4:P5"/>
    <mergeCell ref="P6:P7"/>
    <mergeCell ref="P8:P9"/>
    <mergeCell ref="P10:P11"/>
    <mergeCell ref="P12:P13"/>
    <mergeCell ref="P17:P18"/>
    <mergeCell ref="P19:P20"/>
  </mergeCells>
  <pageMargins left="0.7" right="0.7" top="0.75" bottom="0.75" header="0.3" footer="0.3"/>
  <pageSetup paperSize="9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83"/>
  <sheetViews>
    <sheetView zoomScale="85" zoomScaleNormal="85" workbookViewId="0">
      <pane xSplit="2" ySplit="3" topLeftCell="C44" activePane="bottomRight" state="frozen"/>
      <selection pane="topRight"/>
      <selection pane="bottomLeft"/>
      <selection pane="bottomRight" activeCell="G47" sqref="G47"/>
    </sheetView>
  </sheetViews>
  <sheetFormatPr defaultColWidth="9" defaultRowHeight="1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>
      <c r="A1" s="293" t="s">
        <v>195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5"/>
    </row>
    <row r="2" spans="1:25" s="44" customFormat="1" ht="64.5" customHeight="1">
      <c r="A2" s="296" t="s">
        <v>1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7"/>
      <c r="O2" s="298" t="s">
        <v>2</v>
      </c>
      <c r="P2" s="299"/>
      <c r="Q2" s="299"/>
      <c r="R2" s="299"/>
      <c r="S2" s="299"/>
      <c r="T2" s="299"/>
      <c r="U2" s="299"/>
      <c r="V2" s="299"/>
      <c r="W2" s="299"/>
      <c r="X2" s="299"/>
      <c r="Y2"/>
    </row>
    <row r="3" spans="1:25" ht="19.5">
      <c r="A3" s="300" t="s">
        <v>3</v>
      </c>
      <c r="B3" s="301"/>
      <c r="C3" s="47" t="s">
        <v>4</v>
      </c>
      <c r="D3" s="48" t="s">
        <v>5</v>
      </c>
      <c r="E3" s="48" t="s">
        <v>6</v>
      </c>
      <c r="F3" s="48" t="s">
        <v>5</v>
      </c>
      <c r="G3" s="49" t="s">
        <v>7</v>
      </c>
      <c r="H3" s="50" t="s">
        <v>5</v>
      </c>
      <c r="I3" s="48" t="s">
        <v>8</v>
      </c>
      <c r="J3" s="50" t="s">
        <v>5</v>
      </c>
      <c r="K3" s="280" t="s">
        <v>9</v>
      </c>
      <c r="L3" s="281" t="s">
        <v>5</v>
      </c>
      <c r="M3" s="280" t="s">
        <v>10</v>
      </c>
      <c r="N3" s="282" t="s">
        <v>5</v>
      </c>
      <c r="O3" s="302" t="s">
        <v>3</v>
      </c>
      <c r="P3" s="303"/>
      <c r="Q3" s="47" t="s">
        <v>11</v>
      </c>
      <c r="R3" s="48" t="s">
        <v>5</v>
      </c>
      <c r="S3" s="48" t="s">
        <v>12</v>
      </c>
      <c r="T3" s="48" t="s">
        <v>5</v>
      </c>
      <c r="U3" s="48" t="s">
        <v>13</v>
      </c>
      <c r="V3" s="48" t="s">
        <v>5</v>
      </c>
      <c r="W3" s="48" t="s">
        <v>14</v>
      </c>
      <c r="X3" s="48" t="s">
        <v>5</v>
      </c>
    </row>
    <row r="4" spans="1:25" s="45" customFormat="1" ht="39.75" customHeight="1">
      <c r="A4" s="323" t="s">
        <v>15</v>
      </c>
      <c r="B4" s="307" t="s">
        <v>196</v>
      </c>
      <c r="C4" s="119" t="s">
        <v>167</v>
      </c>
      <c r="D4" s="94" t="s">
        <v>18</v>
      </c>
      <c r="E4" s="52"/>
      <c r="F4" s="52"/>
      <c r="G4" s="94" t="s">
        <v>168</v>
      </c>
      <c r="H4" s="252" t="s">
        <v>20</v>
      </c>
      <c r="I4" s="94" t="s">
        <v>169</v>
      </c>
      <c r="J4" s="252" t="s">
        <v>20</v>
      </c>
      <c r="K4" s="54"/>
      <c r="L4" s="55"/>
      <c r="M4" s="54"/>
      <c r="N4" s="98"/>
      <c r="O4" s="332" t="s">
        <v>15</v>
      </c>
      <c r="P4" s="310" t="s">
        <v>196</v>
      </c>
      <c r="Q4" s="57"/>
      <c r="R4" s="58"/>
      <c r="S4" s="59"/>
      <c r="T4" s="58"/>
      <c r="U4" s="59"/>
      <c r="V4" s="58"/>
      <c r="W4" s="59"/>
      <c r="X4" s="60"/>
      <c r="Y4"/>
    </row>
    <row r="5" spans="1:25" s="45" customFormat="1" ht="40.9" customHeight="1">
      <c r="A5" s="324"/>
      <c r="B5" s="330"/>
      <c r="C5" s="100" t="s">
        <v>170</v>
      </c>
      <c r="D5" s="253" t="s">
        <v>20</v>
      </c>
      <c r="E5" s="63" t="s">
        <v>17</v>
      </c>
      <c r="F5" s="63" t="s">
        <v>18</v>
      </c>
      <c r="G5" s="61"/>
      <c r="H5" s="61"/>
      <c r="I5" s="61"/>
      <c r="J5" s="61"/>
      <c r="K5" s="63" t="s">
        <v>21</v>
      </c>
      <c r="L5" s="82" t="s">
        <v>23</v>
      </c>
      <c r="M5" s="67"/>
      <c r="N5" s="138"/>
      <c r="O5" s="333"/>
      <c r="P5" s="311"/>
      <c r="Q5" s="61"/>
      <c r="R5" s="66"/>
      <c r="S5" s="67"/>
      <c r="T5" s="68"/>
      <c r="U5" s="61"/>
      <c r="V5" s="66"/>
      <c r="W5" s="61"/>
      <c r="X5" s="69"/>
      <c r="Y5"/>
    </row>
    <row r="6" spans="1:25" s="45" customFormat="1" ht="36.75" customHeight="1">
      <c r="A6" s="325" t="s">
        <v>25</v>
      </c>
      <c r="B6" s="309" t="s">
        <v>197</v>
      </c>
      <c r="C6" s="217" t="s">
        <v>27</v>
      </c>
      <c r="D6" s="214" t="s">
        <v>20</v>
      </c>
      <c r="E6" s="140" t="s">
        <v>28</v>
      </c>
      <c r="F6" s="87" t="s">
        <v>20</v>
      </c>
      <c r="G6" s="119" t="s">
        <v>172</v>
      </c>
      <c r="H6" s="119" t="s">
        <v>18</v>
      </c>
      <c r="I6" s="119" t="s">
        <v>173</v>
      </c>
      <c r="J6" s="94" t="s">
        <v>18</v>
      </c>
      <c r="K6" s="53"/>
      <c r="L6" s="53"/>
      <c r="M6" s="52"/>
      <c r="N6" s="93"/>
      <c r="O6" s="332" t="s">
        <v>25</v>
      </c>
      <c r="P6" s="312" t="s">
        <v>197</v>
      </c>
      <c r="Q6" s="72"/>
      <c r="R6" s="71"/>
      <c r="S6" s="52"/>
      <c r="T6" s="71"/>
      <c r="U6" s="53"/>
      <c r="V6" s="73"/>
      <c r="W6" s="67"/>
      <c r="X6" s="74"/>
      <c r="Y6" s="75"/>
    </row>
    <row r="7" spans="1:25" s="45" customFormat="1" ht="40.5" customHeight="1">
      <c r="A7" s="326"/>
      <c r="B7" s="308"/>
      <c r="C7" s="61"/>
      <c r="D7" s="61"/>
      <c r="E7" s="63" t="s">
        <v>106</v>
      </c>
      <c r="F7" s="63" t="s">
        <v>18</v>
      </c>
      <c r="G7" s="67"/>
      <c r="H7" s="68"/>
      <c r="I7" s="64" t="s">
        <v>50</v>
      </c>
      <c r="J7" s="64" t="s">
        <v>23</v>
      </c>
      <c r="K7" s="67"/>
      <c r="L7" s="79"/>
      <c r="M7" s="61"/>
      <c r="N7" s="66"/>
      <c r="O7" s="334"/>
      <c r="P7" s="313"/>
      <c r="Q7" s="61"/>
      <c r="R7" s="66"/>
      <c r="S7" s="61"/>
      <c r="T7" s="61"/>
      <c r="U7" s="61"/>
      <c r="V7" s="79"/>
      <c r="W7" s="61"/>
      <c r="X7" s="69"/>
      <c r="Y7" s="75"/>
    </row>
    <row r="8" spans="1:25" s="45" customFormat="1" ht="42" customHeight="1">
      <c r="A8" s="324" t="s">
        <v>37</v>
      </c>
      <c r="B8" s="307" t="s">
        <v>198</v>
      </c>
      <c r="C8" s="217" t="s">
        <v>39</v>
      </c>
      <c r="D8" s="214" t="s">
        <v>18</v>
      </c>
      <c r="E8" s="52"/>
      <c r="F8" s="71"/>
      <c r="G8" s="52"/>
      <c r="H8" s="52"/>
      <c r="I8" s="217" t="s">
        <v>58</v>
      </c>
      <c r="J8" s="214" t="s">
        <v>23</v>
      </c>
      <c r="K8" s="52"/>
      <c r="L8" s="84"/>
      <c r="M8" s="71"/>
      <c r="N8" s="136"/>
      <c r="O8" s="333" t="s">
        <v>37</v>
      </c>
      <c r="P8" s="310" t="s">
        <v>198</v>
      </c>
      <c r="Q8" s="67"/>
      <c r="R8" s="68"/>
      <c r="S8" s="83"/>
      <c r="T8" s="84"/>
      <c r="U8" s="54"/>
      <c r="V8" s="71"/>
      <c r="W8" s="54"/>
      <c r="X8" s="85"/>
      <c r="Y8"/>
    </row>
    <row r="9" spans="1:25" s="45" customFormat="1" ht="48.75" customHeight="1">
      <c r="A9" s="324"/>
      <c r="B9" s="308"/>
      <c r="C9" s="61"/>
      <c r="D9" s="61"/>
      <c r="E9" s="61"/>
      <c r="F9" s="61"/>
      <c r="G9" s="63" t="s">
        <v>104</v>
      </c>
      <c r="H9" s="63" t="s">
        <v>18</v>
      </c>
      <c r="I9" s="63" t="s">
        <v>19</v>
      </c>
      <c r="J9" s="82" t="s">
        <v>20</v>
      </c>
      <c r="K9" s="64" t="s">
        <v>43</v>
      </c>
      <c r="L9" s="63" t="s">
        <v>20</v>
      </c>
      <c r="M9" s="74"/>
      <c r="N9" s="74"/>
      <c r="O9" s="333"/>
      <c r="P9" s="311"/>
      <c r="Q9" s="80" t="s">
        <v>108</v>
      </c>
      <c r="R9" s="81" t="s">
        <v>34</v>
      </c>
      <c r="S9" s="91"/>
      <c r="T9" s="68"/>
      <c r="U9" s="61"/>
      <c r="V9" s="61"/>
      <c r="W9" s="61"/>
      <c r="X9" s="254"/>
      <c r="Y9" s="75"/>
    </row>
    <row r="10" spans="1:25" s="45" customFormat="1" ht="47.25" customHeight="1">
      <c r="A10" s="325" t="s">
        <v>45</v>
      </c>
      <c r="B10" s="309" t="s">
        <v>199</v>
      </c>
      <c r="C10" s="119" t="s">
        <v>176</v>
      </c>
      <c r="D10" s="119" t="s">
        <v>18</v>
      </c>
      <c r="E10" s="67"/>
      <c r="F10" s="68"/>
      <c r="G10" s="52"/>
      <c r="H10" s="67"/>
      <c r="I10" s="217" t="s">
        <v>47</v>
      </c>
      <c r="J10" s="214" t="s">
        <v>18</v>
      </c>
      <c r="K10" s="52"/>
      <c r="L10" s="71"/>
      <c r="M10" s="52"/>
      <c r="N10" s="93"/>
      <c r="O10" s="332" t="s">
        <v>45</v>
      </c>
      <c r="P10" s="312" t="s">
        <v>199</v>
      </c>
      <c r="Q10" s="52"/>
      <c r="R10" s="53"/>
      <c r="S10" s="52"/>
      <c r="T10" s="71"/>
      <c r="U10" s="255" t="s">
        <v>149</v>
      </c>
      <c r="V10" s="256" t="s">
        <v>44</v>
      </c>
      <c r="W10" s="257" t="s">
        <v>24</v>
      </c>
      <c r="X10" s="258" t="s">
        <v>44</v>
      </c>
      <c r="Y10"/>
    </row>
    <row r="11" spans="1:25" s="45" customFormat="1" ht="36.75" customHeight="1">
      <c r="A11" s="326"/>
      <c r="B11" s="308"/>
      <c r="C11" s="100" t="s">
        <v>177</v>
      </c>
      <c r="D11" s="100" t="s">
        <v>20</v>
      </c>
      <c r="E11" s="63" t="s">
        <v>88</v>
      </c>
      <c r="F11" s="63" t="s">
        <v>23</v>
      </c>
      <c r="G11" s="76"/>
      <c r="H11" s="61"/>
      <c r="I11" s="63" t="s">
        <v>56</v>
      </c>
      <c r="J11" s="64" t="s">
        <v>23</v>
      </c>
      <c r="K11" s="61"/>
      <c r="L11" s="61"/>
      <c r="M11" s="61"/>
      <c r="N11" s="61"/>
      <c r="O11" s="334"/>
      <c r="P11" s="313"/>
      <c r="Q11" s="67"/>
      <c r="R11" s="74"/>
      <c r="S11" s="61"/>
      <c r="T11" s="61"/>
      <c r="U11" s="61"/>
      <c r="V11" s="79"/>
      <c r="W11" s="54"/>
      <c r="X11" s="55"/>
      <c r="Y11"/>
    </row>
    <row r="12" spans="1:25" s="45" customFormat="1" ht="39" customHeight="1">
      <c r="A12" s="324" t="s">
        <v>52</v>
      </c>
      <c r="B12" s="307" t="s">
        <v>200</v>
      </c>
      <c r="C12" s="67"/>
      <c r="D12" s="68"/>
      <c r="E12" s="217" t="s">
        <v>55</v>
      </c>
      <c r="F12" s="214" t="s">
        <v>20</v>
      </c>
      <c r="G12" s="52"/>
      <c r="H12" s="71"/>
      <c r="I12" s="67"/>
      <c r="J12" s="71"/>
      <c r="K12" s="121"/>
      <c r="L12" s="121"/>
      <c r="M12" s="96"/>
      <c r="N12" s="71"/>
      <c r="O12" s="333" t="s">
        <v>52</v>
      </c>
      <c r="P12" s="310" t="s">
        <v>200</v>
      </c>
      <c r="Q12" s="52"/>
      <c r="R12" s="52"/>
      <c r="S12" s="54"/>
      <c r="T12" s="55"/>
      <c r="U12" s="54"/>
      <c r="V12" s="71"/>
      <c r="W12" s="97"/>
      <c r="X12" s="98"/>
      <c r="Y12"/>
    </row>
    <row r="13" spans="1:25" s="45" customFormat="1" ht="39" customHeight="1">
      <c r="A13" s="324"/>
      <c r="B13" s="308"/>
      <c r="C13" s="61"/>
      <c r="D13" s="68"/>
      <c r="E13" s="61"/>
      <c r="F13" s="61"/>
      <c r="G13" s="61"/>
      <c r="H13" s="62"/>
      <c r="I13" s="90" t="s">
        <v>57</v>
      </c>
      <c r="J13" s="219" t="s">
        <v>23</v>
      </c>
      <c r="K13" s="89" t="s">
        <v>87</v>
      </c>
      <c r="L13" s="78" t="s">
        <v>23</v>
      </c>
      <c r="M13" s="67"/>
      <c r="N13" s="67"/>
      <c r="O13" s="333"/>
      <c r="P13" s="311"/>
      <c r="Q13" s="137"/>
      <c r="R13" s="62"/>
      <c r="S13" s="67"/>
      <c r="T13" s="68"/>
      <c r="U13" s="61"/>
      <c r="V13" s="66"/>
      <c r="W13" s="61"/>
      <c r="X13" s="66"/>
      <c r="Y13" s="75"/>
    </row>
    <row r="14" spans="1:25" s="45" customFormat="1" ht="37.5" customHeight="1">
      <c r="A14" s="101" t="s">
        <v>60</v>
      </c>
      <c r="B14" s="284" t="s">
        <v>201</v>
      </c>
      <c r="C14" s="52"/>
      <c r="D14" s="71"/>
      <c r="E14" s="246"/>
      <c r="F14" s="71"/>
      <c r="G14" s="52"/>
      <c r="H14" s="71"/>
      <c r="I14" s="52"/>
      <c r="J14" s="52"/>
      <c r="K14" s="52"/>
      <c r="L14" s="52"/>
      <c r="M14" s="52"/>
      <c r="N14" s="93"/>
      <c r="O14" s="102" t="s">
        <v>60</v>
      </c>
      <c r="P14" s="285" t="s">
        <v>201</v>
      </c>
      <c r="Q14" s="103"/>
      <c r="R14" s="104"/>
      <c r="S14" s="53"/>
      <c r="T14" s="73"/>
      <c r="U14" s="53"/>
      <c r="V14" s="73"/>
      <c r="W14" s="52"/>
      <c r="X14" s="98"/>
      <c r="Y14"/>
    </row>
    <row r="15" spans="1:25" s="45" customFormat="1" ht="37.5" hidden="1" customHeight="1">
      <c r="A15" s="105" t="s">
        <v>62</v>
      </c>
      <c r="B15" s="106"/>
      <c r="C15" s="59"/>
      <c r="D15" s="58"/>
      <c r="E15" s="96"/>
      <c r="F15" s="58"/>
      <c r="H15" s="58"/>
      <c r="I15" s="59"/>
      <c r="J15" s="58"/>
      <c r="K15" s="59"/>
      <c r="L15" s="58"/>
      <c r="M15" s="59"/>
      <c r="N15" s="107"/>
      <c r="O15" s="108" t="s">
        <v>62</v>
      </c>
      <c r="P15" s="286" t="s">
        <v>63</v>
      </c>
      <c r="Q15" s="109"/>
      <c r="R15" s="110"/>
      <c r="S15" s="67"/>
      <c r="T15" s="68"/>
      <c r="U15" s="67"/>
      <c r="V15" s="68"/>
      <c r="W15" s="59"/>
      <c r="X15" s="60"/>
      <c r="Y15"/>
    </row>
    <row r="16" spans="1:25" ht="24.75" customHeight="1">
      <c r="A16" s="304" t="s">
        <v>3</v>
      </c>
      <c r="B16" s="305"/>
      <c r="C16" s="111" t="s">
        <v>11</v>
      </c>
      <c r="D16" s="50" t="s">
        <v>5</v>
      </c>
      <c r="E16" s="50" t="s">
        <v>12</v>
      </c>
      <c r="F16" s="50" t="s">
        <v>5</v>
      </c>
      <c r="G16" s="50" t="s">
        <v>13</v>
      </c>
      <c r="H16" s="50" t="s">
        <v>5</v>
      </c>
      <c r="I16" s="50" t="s">
        <v>14</v>
      </c>
      <c r="J16" s="50" t="s">
        <v>5</v>
      </c>
      <c r="K16" s="280" t="s">
        <v>9</v>
      </c>
      <c r="L16" s="281" t="s">
        <v>5</v>
      </c>
      <c r="M16" s="280" t="s">
        <v>10</v>
      </c>
      <c r="N16" s="287" t="s">
        <v>5</v>
      </c>
      <c r="O16" s="304" t="s">
        <v>3</v>
      </c>
      <c r="P16" s="306"/>
      <c r="Q16" s="51" t="s">
        <v>11</v>
      </c>
      <c r="R16" s="50" t="s">
        <v>5</v>
      </c>
      <c r="S16" s="50" t="s">
        <v>12</v>
      </c>
      <c r="T16" s="50" t="s">
        <v>5</v>
      </c>
      <c r="U16" s="50" t="s">
        <v>13</v>
      </c>
      <c r="V16" s="50" t="s">
        <v>5</v>
      </c>
      <c r="W16" s="50" t="s">
        <v>14</v>
      </c>
      <c r="X16" s="112" t="s">
        <v>5</v>
      </c>
    </row>
    <row r="17" spans="1:35" s="45" customFormat="1" ht="48" customHeight="1">
      <c r="A17" s="324" t="s">
        <v>15</v>
      </c>
      <c r="B17" s="307" t="s">
        <v>63</v>
      </c>
      <c r="C17" s="119" t="s">
        <v>167</v>
      </c>
      <c r="D17" s="94" t="s">
        <v>18</v>
      </c>
      <c r="E17" s="52"/>
      <c r="F17" s="67"/>
      <c r="G17" s="94" t="s">
        <v>168</v>
      </c>
      <c r="H17" s="252" t="s">
        <v>20</v>
      </c>
      <c r="I17" s="94" t="s">
        <v>169</v>
      </c>
      <c r="J17" s="252" t="s">
        <v>20</v>
      </c>
      <c r="K17" s="52"/>
      <c r="L17" s="84"/>
      <c r="M17" s="54"/>
      <c r="N17" s="113"/>
      <c r="O17" s="333" t="s">
        <v>15</v>
      </c>
      <c r="P17" s="310" t="s">
        <v>63</v>
      </c>
      <c r="Q17" s="215"/>
      <c r="R17" s="55"/>
      <c r="S17" s="88"/>
      <c r="T17" s="84"/>
      <c r="U17" s="88"/>
      <c r="V17" s="84"/>
      <c r="W17" s="114"/>
      <c r="X17" s="115"/>
    </row>
    <row r="18" spans="1:35" s="45" customFormat="1" ht="41.25" customHeight="1">
      <c r="A18" s="324"/>
      <c r="B18" s="308"/>
      <c r="C18" s="100" t="s">
        <v>170</v>
      </c>
      <c r="D18" s="253" t="s">
        <v>20</v>
      </c>
      <c r="E18" s="63" t="s">
        <v>189</v>
      </c>
      <c r="F18" s="63" t="s">
        <v>18</v>
      </c>
      <c r="G18" s="61"/>
      <c r="H18" s="79"/>
      <c r="I18" s="61"/>
      <c r="J18" s="79"/>
      <c r="K18" s="63" t="s">
        <v>182</v>
      </c>
      <c r="L18" s="156" t="s">
        <v>23</v>
      </c>
      <c r="M18" s="67"/>
      <c r="N18" s="68"/>
      <c r="O18" s="333"/>
      <c r="P18" s="311"/>
      <c r="Q18" s="61"/>
      <c r="R18" s="66"/>
      <c r="S18" s="61"/>
      <c r="T18" s="61"/>
      <c r="U18" s="61"/>
      <c r="V18" s="61"/>
      <c r="W18" s="61"/>
      <c r="X18" s="69"/>
    </row>
    <row r="19" spans="1:35" s="45" customFormat="1" ht="46.9" customHeight="1">
      <c r="A19" s="325" t="s">
        <v>25</v>
      </c>
      <c r="B19" s="307" t="s">
        <v>202</v>
      </c>
      <c r="C19" s="217" t="s">
        <v>69</v>
      </c>
      <c r="D19" s="218" t="s">
        <v>23</v>
      </c>
      <c r="E19" s="140" t="s">
        <v>85</v>
      </c>
      <c r="F19" s="218" t="s">
        <v>23</v>
      </c>
      <c r="G19" s="119" t="s">
        <v>172</v>
      </c>
      <c r="H19" s="119" t="s">
        <v>18</v>
      </c>
      <c r="I19" s="119" t="s">
        <v>173</v>
      </c>
      <c r="J19" s="94" t="s">
        <v>18</v>
      </c>
      <c r="K19" s="52"/>
      <c r="L19" s="71"/>
      <c r="M19" s="52"/>
      <c r="N19" s="93"/>
      <c r="O19" s="332" t="s">
        <v>25</v>
      </c>
      <c r="P19" s="312" t="s">
        <v>202</v>
      </c>
      <c r="Q19" s="120"/>
      <c r="R19" s="120"/>
      <c r="S19" s="121"/>
      <c r="T19" s="120"/>
      <c r="U19" s="53"/>
      <c r="V19" s="73"/>
      <c r="W19" s="54"/>
      <c r="X19" s="98"/>
      <c r="Y19" s="124"/>
    </row>
    <row r="20" spans="1:35" s="45" customFormat="1" ht="46.5" customHeight="1">
      <c r="A20" s="326"/>
      <c r="B20" s="308"/>
      <c r="C20" s="100" t="s">
        <v>203</v>
      </c>
      <c r="D20" s="100" t="s">
        <v>20</v>
      </c>
      <c r="E20" s="64" t="s">
        <v>70</v>
      </c>
      <c r="F20" s="63" t="s">
        <v>18</v>
      </c>
      <c r="G20" s="63" t="s">
        <v>66</v>
      </c>
      <c r="H20" s="156" t="s">
        <v>20</v>
      </c>
      <c r="I20" s="63" t="s">
        <v>72</v>
      </c>
      <c r="J20" s="156" t="s">
        <v>23</v>
      </c>
      <c r="K20" s="63" t="s">
        <v>73</v>
      </c>
      <c r="L20" s="65" t="s">
        <v>20</v>
      </c>
      <c r="M20" s="61"/>
      <c r="N20" s="79"/>
      <c r="O20" s="334"/>
      <c r="P20" s="313"/>
      <c r="Q20" s="80" t="s">
        <v>155</v>
      </c>
      <c r="R20" s="259" t="s">
        <v>34</v>
      </c>
      <c r="S20" s="224" t="s">
        <v>204</v>
      </c>
      <c r="T20" s="247" t="s">
        <v>34</v>
      </c>
      <c r="U20" s="61"/>
      <c r="V20" s="79"/>
      <c r="W20" s="61"/>
      <c r="X20" s="66"/>
      <c r="Y20" s="124"/>
    </row>
    <row r="21" spans="1:35" s="45" customFormat="1" ht="45.75" customHeight="1">
      <c r="A21" s="324" t="s">
        <v>37</v>
      </c>
      <c r="B21" s="307" t="s">
        <v>205</v>
      </c>
      <c r="C21" s="77" t="s">
        <v>80</v>
      </c>
      <c r="D21" s="87" t="s">
        <v>18</v>
      </c>
      <c r="E21" s="52"/>
      <c r="F21" s="67"/>
      <c r="G21" s="94" t="s">
        <v>206</v>
      </c>
      <c r="H21" s="94" t="s">
        <v>18</v>
      </c>
      <c r="I21" s="77" t="s">
        <v>117</v>
      </c>
      <c r="J21" s="87" t="s">
        <v>20</v>
      </c>
      <c r="K21" s="131" t="s">
        <v>207</v>
      </c>
      <c r="L21" s="214" t="s">
        <v>20</v>
      </c>
      <c r="M21" s="52"/>
      <c r="N21" s="52"/>
      <c r="O21" s="333" t="s">
        <v>37</v>
      </c>
      <c r="P21" s="310" t="s">
        <v>205</v>
      </c>
      <c r="Q21" s="67"/>
      <c r="R21" s="68"/>
      <c r="S21" s="54"/>
      <c r="T21" s="55"/>
      <c r="U21" s="54"/>
      <c r="V21" s="84"/>
      <c r="W21" s="73"/>
      <c r="X21" s="127"/>
    </row>
    <row r="22" spans="1:35" s="45" customFormat="1" ht="53.25" customHeight="1">
      <c r="A22" s="324"/>
      <c r="B22" s="308"/>
      <c r="C22" s="64" t="s">
        <v>77</v>
      </c>
      <c r="D22" s="64" t="s">
        <v>23</v>
      </c>
      <c r="E22" s="61"/>
      <c r="F22" s="79"/>
      <c r="G22" s="61"/>
      <c r="H22" s="79"/>
      <c r="I22" s="63" t="s">
        <v>96</v>
      </c>
      <c r="J22" s="156" t="s">
        <v>23</v>
      </c>
      <c r="K22" s="63" t="s">
        <v>21</v>
      </c>
      <c r="L22" s="156" t="s">
        <v>23</v>
      </c>
      <c r="M22" s="61"/>
      <c r="N22" s="79"/>
      <c r="O22" s="333"/>
      <c r="P22" s="311"/>
      <c r="Q22" s="61"/>
      <c r="R22" s="79"/>
      <c r="S22" s="67"/>
      <c r="T22" s="68"/>
      <c r="U22" s="61"/>
      <c r="V22" s="66"/>
      <c r="W22" s="61"/>
      <c r="X22" s="66"/>
      <c r="Y22" s="124"/>
    </row>
    <row r="23" spans="1:35" s="45" customFormat="1" ht="42.75" customHeight="1">
      <c r="A23" s="325" t="s">
        <v>45</v>
      </c>
      <c r="B23" s="307" t="s">
        <v>208</v>
      </c>
      <c r="C23" s="217" t="s">
        <v>181</v>
      </c>
      <c r="D23" s="214" t="s">
        <v>20</v>
      </c>
      <c r="E23" s="53"/>
      <c r="F23" s="68"/>
      <c r="G23" s="217" t="s">
        <v>209</v>
      </c>
      <c r="H23" s="87" t="s">
        <v>23</v>
      </c>
      <c r="I23" s="217" t="s">
        <v>86</v>
      </c>
      <c r="J23" s="218" t="s">
        <v>23</v>
      </c>
      <c r="K23" s="217" t="s">
        <v>119</v>
      </c>
      <c r="L23" s="87" t="s">
        <v>23</v>
      </c>
      <c r="M23" s="88"/>
      <c r="N23" s="71"/>
      <c r="O23" s="332" t="s">
        <v>45</v>
      </c>
      <c r="P23" s="312" t="s">
        <v>208</v>
      </c>
      <c r="Q23" s="53"/>
      <c r="R23" s="68"/>
      <c r="S23" s="53"/>
      <c r="T23" s="73"/>
      <c r="U23" s="52"/>
      <c r="V23" s="73"/>
      <c r="W23" s="73"/>
      <c r="X23" s="127"/>
    </row>
    <row r="24" spans="1:35" s="45" customFormat="1" ht="49.5" customHeight="1">
      <c r="A24" s="326"/>
      <c r="B24" s="308"/>
      <c r="C24" s="61"/>
      <c r="D24" s="68"/>
      <c r="E24" s="64" t="s">
        <v>89</v>
      </c>
      <c r="F24" s="63" t="s">
        <v>18</v>
      </c>
      <c r="G24" s="65" t="s">
        <v>81</v>
      </c>
      <c r="H24" s="156" t="s">
        <v>18</v>
      </c>
      <c r="I24" s="64" t="s">
        <v>90</v>
      </c>
      <c r="J24" s="63" t="s">
        <v>20</v>
      </c>
      <c r="K24" s="88"/>
      <c r="L24" s="79"/>
      <c r="M24" s="61"/>
      <c r="N24" s="61"/>
      <c r="O24" s="334"/>
      <c r="P24" s="313"/>
      <c r="Q24" s="61"/>
      <c r="R24" s="79"/>
      <c r="S24" s="224" t="s">
        <v>210</v>
      </c>
      <c r="T24" s="247" t="s">
        <v>20</v>
      </c>
      <c r="U24" s="61"/>
      <c r="V24" s="79"/>
      <c r="W24" s="61"/>
      <c r="X24" s="69"/>
    </row>
    <row r="25" spans="1:35" s="45" customFormat="1" ht="50.25" customHeight="1">
      <c r="A25" s="324" t="s">
        <v>52</v>
      </c>
      <c r="B25" s="307" t="s">
        <v>211</v>
      </c>
      <c r="C25" s="88"/>
      <c r="D25" s="52"/>
      <c r="E25" s="52"/>
      <c r="F25" s="68"/>
      <c r="G25" s="52"/>
      <c r="H25" s="52"/>
      <c r="I25" s="53"/>
      <c r="J25" s="52"/>
      <c r="K25" s="52"/>
      <c r="L25" s="88"/>
      <c r="M25" s="52"/>
      <c r="N25" s="53"/>
      <c r="O25" s="333" t="s">
        <v>52</v>
      </c>
      <c r="P25" s="310" t="s">
        <v>211</v>
      </c>
      <c r="Q25" s="52"/>
      <c r="R25" s="84"/>
      <c r="S25" s="88"/>
      <c r="T25" s="71"/>
      <c r="U25" s="54"/>
      <c r="V25" s="55"/>
      <c r="W25" s="129"/>
      <c r="X25" s="159"/>
    </row>
    <row r="26" spans="1:35" s="45" customFormat="1" ht="43.5" customHeight="1">
      <c r="A26" s="324"/>
      <c r="B26" s="308"/>
      <c r="C26" s="67"/>
      <c r="D26" s="54"/>
      <c r="E26" s="61"/>
      <c r="F26" s="61"/>
      <c r="G26" s="61"/>
      <c r="H26" s="79"/>
      <c r="I26" s="61"/>
      <c r="J26" s="84"/>
      <c r="K26" s="61"/>
      <c r="L26" s="79"/>
      <c r="M26" s="67"/>
      <c r="N26" s="79"/>
      <c r="O26" s="333"/>
      <c r="P26" s="311"/>
      <c r="Q26" s="54"/>
      <c r="R26" s="61"/>
      <c r="S26" s="61"/>
      <c r="T26" s="54"/>
      <c r="U26" s="67"/>
      <c r="V26" s="68"/>
      <c r="W26" s="67"/>
      <c r="X26" s="132"/>
    </row>
    <row r="27" spans="1:35" s="45" customFormat="1" ht="40.5" customHeight="1">
      <c r="A27" s="70" t="s">
        <v>60</v>
      </c>
      <c r="B27" s="284" t="s">
        <v>212</v>
      </c>
      <c r="C27" s="52" t="s">
        <v>213</v>
      </c>
      <c r="D27" s="71"/>
      <c r="E27" s="54" t="s">
        <v>213</v>
      </c>
      <c r="F27" s="71"/>
      <c r="G27" s="54"/>
      <c r="H27" s="71"/>
      <c r="I27" s="54"/>
      <c r="J27" s="71"/>
      <c r="K27" s="54"/>
      <c r="L27" s="71"/>
      <c r="M27" s="53"/>
      <c r="N27" s="93"/>
      <c r="O27" s="56" t="s">
        <v>60</v>
      </c>
      <c r="P27" s="285" t="s">
        <v>212</v>
      </c>
      <c r="Q27" s="103"/>
      <c r="R27" s="104"/>
      <c r="S27" s="133"/>
      <c r="T27" s="73"/>
      <c r="U27" s="52"/>
      <c r="V27" s="73"/>
      <c r="W27" s="97"/>
      <c r="X27" s="134"/>
    </row>
    <row r="28" spans="1:35" s="45" customFormat="1" ht="40.5" hidden="1" customHeight="1">
      <c r="A28" s="105" t="s">
        <v>62</v>
      </c>
      <c r="B28" s="106"/>
      <c r="C28" s="59"/>
      <c r="D28" s="58"/>
      <c r="E28" s="59"/>
      <c r="F28" s="58"/>
      <c r="G28" s="59"/>
      <c r="H28" s="58"/>
      <c r="I28" s="59"/>
      <c r="J28" s="58"/>
      <c r="K28" s="67"/>
      <c r="L28" s="58"/>
      <c r="M28" s="67"/>
      <c r="N28" s="107"/>
      <c r="O28" s="108" t="s">
        <v>62</v>
      </c>
      <c r="P28" s="286" t="s">
        <v>100</v>
      </c>
      <c r="Q28" s="109"/>
      <c r="R28" s="110"/>
      <c r="S28" s="135"/>
      <c r="T28" s="68"/>
      <c r="U28" s="59"/>
      <c r="V28" s="68"/>
      <c r="W28" s="59"/>
      <c r="X28" s="60"/>
    </row>
    <row r="29" spans="1:35" ht="24.95" customHeight="1">
      <c r="A29" s="304" t="s">
        <v>3</v>
      </c>
      <c r="B29" s="305"/>
      <c r="C29" s="50" t="s">
        <v>11</v>
      </c>
      <c r="D29" s="50" t="s">
        <v>5</v>
      </c>
      <c r="E29" s="50" t="s">
        <v>12</v>
      </c>
      <c r="F29" s="50" t="s">
        <v>5</v>
      </c>
      <c r="G29" s="50" t="s">
        <v>13</v>
      </c>
      <c r="H29" s="50" t="s">
        <v>5</v>
      </c>
      <c r="I29" s="50" t="s">
        <v>101</v>
      </c>
      <c r="J29" s="50" t="s">
        <v>5</v>
      </c>
      <c r="K29" s="280" t="s">
        <v>9</v>
      </c>
      <c r="L29" s="281" t="s">
        <v>5</v>
      </c>
      <c r="M29" s="280" t="s">
        <v>10</v>
      </c>
      <c r="N29" s="287" t="s">
        <v>5</v>
      </c>
      <c r="O29" s="304" t="s">
        <v>3</v>
      </c>
      <c r="P29" s="306"/>
      <c r="Q29" s="51" t="s">
        <v>11</v>
      </c>
      <c r="R29" s="50" t="s">
        <v>5</v>
      </c>
      <c r="S29" s="50" t="s">
        <v>12</v>
      </c>
      <c r="T29" s="50" t="s">
        <v>5</v>
      </c>
      <c r="U29" s="50" t="s">
        <v>13</v>
      </c>
      <c r="V29" s="50" t="s">
        <v>5</v>
      </c>
      <c r="W29" s="50" t="s">
        <v>14</v>
      </c>
      <c r="X29" s="112" t="s">
        <v>5</v>
      </c>
      <c r="Y29" s="45"/>
      <c r="Z29" s="45"/>
      <c r="AA29" s="45"/>
      <c r="AB29" s="45"/>
      <c r="AC29" s="45"/>
      <c r="AD29" s="45"/>
      <c r="AE29" s="45"/>
      <c r="AF29" s="45"/>
      <c r="AG29" s="45"/>
      <c r="AI29" s="45"/>
    </row>
    <row r="30" spans="1:35" s="46" customFormat="1" ht="45" customHeight="1">
      <c r="A30" s="327" t="s">
        <v>15</v>
      </c>
      <c r="B30" s="307" t="s">
        <v>100</v>
      </c>
      <c r="C30" s="67"/>
      <c r="D30" s="52"/>
      <c r="E30" s="52"/>
      <c r="F30" s="67"/>
      <c r="G30" s="52"/>
      <c r="H30" s="68"/>
      <c r="I30" s="52"/>
      <c r="J30" s="68"/>
      <c r="K30" s="67"/>
      <c r="L30" s="68"/>
      <c r="M30" s="54"/>
      <c r="N30" s="136"/>
      <c r="O30" s="333" t="s">
        <v>15</v>
      </c>
      <c r="P30" s="310" t="s">
        <v>100</v>
      </c>
      <c r="Q30" s="137"/>
      <c r="R30" s="84"/>
      <c r="S30" s="88"/>
      <c r="T30" s="84"/>
      <c r="U30" s="54"/>
      <c r="V30" s="55"/>
      <c r="W30" s="114"/>
      <c r="X30" s="115"/>
      <c r="Y30" s="45"/>
      <c r="Z30" s="45"/>
      <c r="AA30" s="45"/>
      <c r="AB30" s="45"/>
      <c r="AC30" s="45"/>
      <c r="AD30" s="45"/>
      <c r="AE30" s="45"/>
      <c r="AF30" s="45"/>
      <c r="AG30" s="45"/>
      <c r="AH30"/>
      <c r="AI30" s="45"/>
    </row>
    <row r="31" spans="1:35" s="46" customFormat="1" ht="38.25" customHeight="1">
      <c r="A31" s="327"/>
      <c r="B31" s="308"/>
      <c r="C31" s="61" t="s">
        <v>213</v>
      </c>
      <c r="D31" s="76"/>
      <c r="E31" s="61"/>
      <c r="F31" s="61"/>
      <c r="G31" s="61" t="s">
        <v>213</v>
      </c>
      <c r="H31" s="79"/>
      <c r="I31" s="61"/>
      <c r="J31" s="68"/>
      <c r="K31" s="61"/>
      <c r="L31" s="79"/>
      <c r="M31" s="67"/>
      <c r="N31" s="138"/>
      <c r="O31" s="333"/>
      <c r="P31" s="311"/>
      <c r="Q31" s="61" t="s">
        <v>213</v>
      </c>
      <c r="R31" s="66"/>
      <c r="S31" s="67"/>
      <c r="T31" s="68"/>
      <c r="U31" s="61" t="s">
        <v>213</v>
      </c>
      <c r="V31" s="68"/>
      <c r="W31" s="61"/>
      <c r="X31" s="69"/>
      <c r="Y31" s="45"/>
      <c r="Z31" s="45"/>
      <c r="AA31" s="45"/>
      <c r="AB31" s="45"/>
      <c r="AC31" s="45"/>
      <c r="AD31" s="45"/>
      <c r="AE31" s="45"/>
      <c r="AF31" s="45"/>
      <c r="AG31" s="45"/>
      <c r="AH31"/>
      <c r="AI31" s="45"/>
    </row>
    <row r="32" spans="1:35" s="46" customFormat="1" ht="42" customHeight="1">
      <c r="A32" s="328" t="s">
        <v>25</v>
      </c>
      <c r="B32" s="307" t="s">
        <v>214</v>
      </c>
      <c r="C32" s="52"/>
      <c r="D32" s="68"/>
      <c r="E32" s="52"/>
      <c r="F32" s="52"/>
      <c r="G32" s="67"/>
      <c r="H32" s="67"/>
      <c r="I32" s="67"/>
      <c r="J32" s="52"/>
      <c r="K32" s="53"/>
      <c r="L32" s="73"/>
      <c r="M32" s="53"/>
      <c r="N32" s="73"/>
      <c r="O32" s="332" t="s">
        <v>25</v>
      </c>
      <c r="P32" s="312" t="s">
        <v>214</v>
      </c>
      <c r="Q32" s="72"/>
      <c r="R32" s="71"/>
      <c r="S32" s="52"/>
      <c r="T32" s="71"/>
      <c r="U32" s="52"/>
      <c r="V32" s="71"/>
      <c r="W32" s="52"/>
      <c r="X32" s="98"/>
      <c r="Y32" s="139"/>
      <c r="Z32" s="45"/>
      <c r="AA32" s="45"/>
      <c r="AB32" s="45"/>
      <c r="AC32" s="45"/>
      <c r="AD32" s="45"/>
      <c r="AE32" s="45"/>
      <c r="AF32" s="45"/>
      <c r="AG32" s="45"/>
      <c r="AH32"/>
      <c r="AI32" s="45"/>
    </row>
    <row r="33" spans="1:35" s="46" customFormat="1" ht="39" customHeight="1">
      <c r="A33" s="329"/>
      <c r="B33" s="308"/>
      <c r="C33" s="61" t="s">
        <v>213</v>
      </c>
      <c r="D33" s="68"/>
      <c r="E33" s="61"/>
      <c r="F33" s="68"/>
      <c r="G33" s="61" t="s">
        <v>213</v>
      </c>
      <c r="H33" s="61"/>
      <c r="I33" s="61"/>
      <c r="J33" s="61"/>
      <c r="K33" s="61"/>
      <c r="L33" s="79"/>
      <c r="M33" s="61"/>
      <c r="N33" s="61"/>
      <c r="O33" s="334"/>
      <c r="P33" s="313"/>
      <c r="Q33" s="61" t="s">
        <v>213</v>
      </c>
      <c r="R33" s="79"/>
      <c r="S33" s="61"/>
      <c r="T33" s="79"/>
      <c r="U33" s="61" t="s">
        <v>213</v>
      </c>
      <c r="V33" s="79"/>
      <c r="W33" s="61"/>
      <c r="X33" s="69"/>
      <c r="Y33" s="45"/>
      <c r="Z33" s="45"/>
      <c r="AA33" s="45"/>
      <c r="AB33" s="45"/>
      <c r="AC33" s="45"/>
      <c r="AD33" s="45"/>
      <c r="AE33" s="45"/>
      <c r="AF33" s="45"/>
      <c r="AG33" s="45"/>
      <c r="AH33"/>
      <c r="AI33" s="45"/>
    </row>
    <row r="34" spans="1:35" s="46" customFormat="1" ht="45" customHeight="1">
      <c r="A34" s="327" t="s">
        <v>37</v>
      </c>
      <c r="B34" s="307" t="s">
        <v>215</v>
      </c>
      <c r="C34" s="52"/>
      <c r="D34" s="52"/>
      <c r="E34" s="52"/>
      <c r="F34" s="52"/>
      <c r="G34" s="52"/>
      <c r="H34" s="73"/>
      <c r="I34" s="52"/>
      <c r="J34" s="68"/>
      <c r="K34" s="67"/>
      <c r="L34" s="52"/>
      <c r="M34" s="88"/>
      <c r="N34" s="52"/>
      <c r="O34" s="333" t="s">
        <v>37</v>
      </c>
      <c r="P34" s="310" t="s">
        <v>215</v>
      </c>
      <c r="Q34" s="120"/>
      <c r="R34" s="142"/>
      <c r="S34" s="142"/>
      <c r="T34" s="142"/>
      <c r="U34" s="142"/>
      <c r="V34" s="142"/>
      <c r="W34" s="142"/>
      <c r="X34" s="115"/>
      <c r="Y34" s="45"/>
      <c r="Z34" s="45"/>
      <c r="AA34" s="45"/>
      <c r="AB34" s="45"/>
      <c r="AC34" s="45"/>
      <c r="AD34" s="45"/>
      <c r="AE34" s="45"/>
      <c r="AF34" s="45"/>
      <c r="AG34" s="45"/>
      <c r="AH34"/>
      <c r="AI34" s="45"/>
    </row>
    <row r="35" spans="1:35" s="46" customFormat="1" ht="45" customHeight="1">
      <c r="A35" s="327"/>
      <c r="B35" s="308"/>
      <c r="C35" s="61" t="s">
        <v>213</v>
      </c>
      <c r="D35" s="79"/>
      <c r="E35" s="61"/>
      <c r="F35" s="79"/>
      <c r="G35" s="61" t="s">
        <v>213</v>
      </c>
      <c r="H35" s="79"/>
      <c r="I35" s="76"/>
      <c r="J35" s="61"/>
      <c r="K35" s="61"/>
      <c r="L35" s="76"/>
      <c r="M35" s="143"/>
      <c r="N35" s="144"/>
      <c r="O35" s="333"/>
      <c r="P35" s="311"/>
      <c r="Q35" s="61" t="s">
        <v>213</v>
      </c>
      <c r="R35" s="79"/>
      <c r="S35" s="61"/>
      <c r="T35" s="67"/>
      <c r="U35" s="61" t="s">
        <v>213</v>
      </c>
      <c r="V35" s="67"/>
      <c r="W35" s="61"/>
      <c r="X35" s="66"/>
      <c r="Y35" s="124"/>
      <c r="Z35" s="45"/>
      <c r="AA35" s="45"/>
      <c r="AB35" s="45"/>
      <c r="AC35" s="45"/>
      <c r="AD35" s="45"/>
      <c r="AE35" s="45"/>
      <c r="AF35" s="45"/>
      <c r="AG35" s="45"/>
      <c r="AH35"/>
      <c r="AI35" s="45"/>
    </row>
    <row r="36" spans="1:35" s="46" customFormat="1" ht="48" customHeight="1">
      <c r="A36" s="325" t="s">
        <v>45</v>
      </c>
      <c r="B36" s="307" t="s">
        <v>216</v>
      </c>
      <c r="C36" s="67"/>
      <c r="D36" s="67"/>
      <c r="E36" s="52"/>
      <c r="F36" s="52"/>
      <c r="G36" s="52"/>
      <c r="H36" s="71"/>
      <c r="I36" s="67"/>
      <c r="J36" s="71"/>
      <c r="K36" s="52"/>
      <c r="L36" s="71"/>
      <c r="M36" s="71"/>
      <c r="N36" s="52"/>
      <c r="O36" s="332" t="s">
        <v>45</v>
      </c>
      <c r="P36" s="312" t="s">
        <v>216</v>
      </c>
      <c r="Q36" s="145"/>
      <c r="R36" s="55"/>
      <c r="S36" s="54"/>
      <c r="T36" s="71"/>
      <c r="U36" s="88"/>
      <c r="V36" s="71"/>
      <c r="W36" s="52"/>
      <c r="X36" s="132"/>
      <c r="Y36" s="45"/>
      <c r="Z36" s="45"/>
      <c r="AA36" s="45"/>
      <c r="AB36" s="45"/>
      <c r="AC36" s="45"/>
      <c r="AD36" s="45"/>
      <c r="AE36" s="45"/>
      <c r="AF36" s="45"/>
      <c r="AG36" s="45"/>
      <c r="AH36"/>
      <c r="AI36" s="45"/>
    </row>
    <row r="37" spans="1:35" s="46" customFormat="1" ht="45.75" customHeight="1">
      <c r="A37" s="326"/>
      <c r="B37" s="308"/>
      <c r="C37" s="61" t="s">
        <v>213</v>
      </c>
      <c r="D37" s="61"/>
      <c r="E37" s="54"/>
      <c r="F37" s="68"/>
      <c r="G37" s="61" t="s">
        <v>213</v>
      </c>
      <c r="H37" s="68"/>
      <c r="I37" s="61"/>
      <c r="J37" s="61"/>
      <c r="K37" s="61"/>
      <c r="L37" s="61"/>
      <c r="M37" s="88"/>
      <c r="N37" s="144"/>
      <c r="O37" s="334"/>
      <c r="P37" s="313"/>
      <c r="Q37" s="61" t="s">
        <v>213</v>
      </c>
      <c r="R37" s="61"/>
      <c r="S37" s="67"/>
      <c r="T37" s="68"/>
      <c r="U37" s="61" t="s">
        <v>213</v>
      </c>
      <c r="V37" s="66"/>
      <c r="W37" s="61"/>
      <c r="X37" s="66"/>
      <c r="Y37" s="124"/>
      <c r="Z37" s="45"/>
      <c r="AA37" s="45"/>
      <c r="AB37" s="45"/>
      <c r="AC37" s="45"/>
      <c r="AD37" s="45"/>
      <c r="AE37" s="45"/>
      <c r="AF37" s="45"/>
      <c r="AG37" s="45"/>
      <c r="AH37"/>
      <c r="AI37" s="45"/>
    </row>
    <row r="38" spans="1:35" s="45" customFormat="1" ht="36.75" customHeight="1">
      <c r="A38" s="324" t="s">
        <v>52</v>
      </c>
      <c r="B38" s="307" t="s">
        <v>217</v>
      </c>
      <c r="C38" s="52"/>
      <c r="D38" s="71"/>
      <c r="E38" s="52"/>
      <c r="F38" s="71"/>
      <c r="G38" s="67"/>
      <c r="H38" s="52"/>
      <c r="I38" s="67"/>
      <c r="J38" s="67"/>
      <c r="K38" s="52"/>
      <c r="L38" s="52"/>
      <c r="M38" s="52"/>
      <c r="N38" s="52"/>
      <c r="O38" s="333" t="s">
        <v>52</v>
      </c>
      <c r="P38" s="310" t="s">
        <v>217</v>
      </c>
      <c r="Q38" s="145"/>
      <c r="R38" s="55"/>
      <c r="S38" s="52"/>
      <c r="T38" s="71"/>
      <c r="U38" s="54"/>
      <c r="V38" s="55"/>
      <c r="W38" s="129"/>
      <c r="X38" s="130"/>
      <c r="AH38"/>
    </row>
    <row r="39" spans="1:35" s="45" customFormat="1" ht="41.25" customHeight="1">
      <c r="A39" s="324"/>
      <c r="B39" s="308"/>
      <c r="C39" s="61" t="s">
        <v>213</v>
      </c>
      <c r="D39" s="68"/>
      <c r="E39" s="54"/>
      <c r="F39" s="68"/>
      <c r="G39" s="61" t="s">
        <v>213</v>
      </c>
      <c r="H39" s="68"/>
      <c r="I39" s="59"/>
      <c r="J39" s="68"/>
      <c r="K39" s="59"/>
      <c r="L39" s="68"/>
      <c r="M39" s="143"/>
      <c r="N39" s="144"/>
      <c r="O39" s="333"/>
      <c r="P39" s="311"/>
      <c r="Q39" s="61" t="s">
        <v>213</v>
      </c>
      <c r="R39" s="61"/>
      <c r="S39" s="67"/>
      <c r="T39" s="68"/>
      <c r="U39" s="61" t="s">
        <v>213</v>
      </c>
      <c r="V39" s="79"/>
      <c r="W39" s="61"/>
      <c r="X39" s="66"/>
      <c r="Y39" s="124"/>
      <c r="AH39"/>
    </row>
    <row r="40" spans="1:35" s="45" customFormat="1" ht="40.5" customHeight="1">
      <c r="A40" s="101" t="s">
        <v>60</v>
      </c>
      <c r="B40" s="283" t="s">
        <v>218</v>
      </c>
      <c r="C40" s="52"/>
      <c r="D40" s="71"/>
      <c r="E40" s="52" t="s">
        <v>113</v>
      </c>
      <c r="F40" s="71"/>
      <c r="G40" s="52"/>
      <c r="H40" s="71"/>
      <c r="I40" s="52"/>
      <c r="J40" s="71"/>
      <c r="K40" s="71"/>
      <c r="L40" s="146"/>
      <c r="M40" s="71"/>
      <c r="N40" s="147"/>
      <c r="O40" s="102" t="s">
        <v>60</v>
      </c>
      <c r="P40" s="285" t="s">
        <v>218</v>
      </c>
      <c r="Q40" s="103"/>
      <c r="R40" s="104"/>
      <c r="S40" s="148"/>
      <c r="T40" s="71"/>
      <c r="U40" s="146"/>
      <c r="V40" s="71"/>
      <c r="W40" s="53"/>
      <c r="X40" s="98"/>
      <c r="AH40"/>
    </row>
    <row r="41" spans="1:35" s="45" customFormat="1" ht="40.5" hidden="1" customHeight="1">
      <c r="A41" s="105" t="s">
        <v>62</v>
      </c>
      <c r="B41" s="149"/>
      <c r="C41" s="59"/>
      <c r="D41" s="58"/>
      <c r="E41" s="59"/>
      <c r="F41" s="58"/>
      <c r="G41" s="59"/>
      <c r="H41" s="58"/>
      <c r="I41" s="58"/>
      <c r="J41" s="58"/>
      <c r="K41" s="58"/>
      <c r="L41" s="150"/>
      <c r="M41" s="58"/>
      <c r="N41" s="151"/>
      <c r="O41" s="108" t="s">
        <v>62</v>
      </c>
      <c r="P41" s="288" t="s">
        <v>114</v>
      </c>
      <c r="Q41" s="109"/>
      <c r="R41" s="110"/>
      <c r="S41" s="152"/>
      <c r="T41" s="58"/>
      <c r="U41" s="150"/>
      <c r="V41" s="58"/>
      <c r="W41" s="67"/>
      <c r="X41" s="60"/>
    </row>
    <row r="42" spans="1:35" ht="24.95" customHeight="1">
      <c r="A42" s="304" t="s">
        <v>3</v>
      </c>
      <c r="B42" s="305"/>
      <c r="C42" s="50" t="s">
        <v>11</v>
      </c>
      <c r="D42" s="50" t="s">
        <v>5</v>
      </c>
      <c r="E42" s="50" t="s">
        <v>12</v>
      </c>
      <c r="F42" s="50" t="s">
        <v>5</v>
      </c>
      <c r="G42" s="50" t="s">
        <v>13</v>
      </c>
      <c r="H42" s="50" t="s">
        <v>5</v>
      </c>
      <c r="I42" s="50" t="s">
        <v>14</v>
      </c>
      <c r="J42" s="50" t="s">
        <v>5</v>
      </c>
      <c r="K42" s="280" t="s">
        <v>9</v>
      </c>
      <c r="L42" s="281" t="s">
        <v>5</v>
      </c>
      <c r="M42" s="280" t="s">
        <v>10</v>
      </c>
      <c r="N42" s="287" t="s">
        <v>5</v>
      </c>
      <c r="O42" s="304" t="s">
        <v>3</v>
      </c>
      <c r="P42" s="306"/>
      <c r="Q42" s="51" t="s">
        <v>11</v>
      </c>
      <c r="R42" s="50" t="s">
        <v>5</v>
      </c>
      <c r="S42" s="50" t="s">
        <v>12</v>
      </c>
      <c r="T42" s="50" t="s">
        <v>5</v>
      </c>
      <c r="U42" s="50" t="s">
        <v>13</v>
      </c>
      <c r="V42" s="50" t="s">
        <v>5</v>
      </c>
      <c r="W42" s="50" t="s">
        <v>14</v>
      </c>
      <c r="X42" s="112" t="s">
        <v>5</v>
      </c>
    </row>
    <row r="43" spans="1:35" s="45" customFormat="1" ht="44.25" customHeight="1">
      <c r="A43" s="324" t="s">
        <v>15</v>
      </c>
      <c r="B43" s="309" t="s">
        <v>219</v>
      </c>
      <c r="C43" s="54" t="s">
        <v>213</v>
      </c>
      <c r="D43" s="67"/>
      <c r="E43" s="54" t="s">
        <v>213</v>
      </c>
      <c r="F43" s="88"/>
      <c r="G43" s="54" t="s">
        <v>213</v>
      </c>
      <c r="H43" s="88"/>
      <c r="I43" s="54" t="s">
        <v>213</v>
      </c>
      <c r="J43" s="53"/>
      <c r="K43" s="54" t="s">
        <v>213</v>
      </c>
      <c r="L43" s="84"/>
      <c r="M43" s="55"/>
      <c r="N43" s="136"/>
      <c r="O43" s="333" t="s">
        <v>15</v>
      </c>
      <c r="P43" s="310" t="s">
        <v>219</v>
      </c>
      <c r="Q43" s="54" t="s">
        <v>213</v>
      </c>
      <c r="R43" s="142"/>
      <c r="S43" s="54" t="s">
        <v>213</v>
      </c>
      <c r="T43" s="84"/>
      <c r="U43" s="54" t="s">
        <v>213</v>
      </c>
      <c r="V43" s="84"/>
      <c r="W43" s="54" t="s">
        <v>213</v>
      </c>
      <c r="X43" s="153"/>
    </row>
    <row r="44" spans="1:35" s="45" customFormat="1" ht="40.5" customHeight="1">
      <c r="A44" s="324"/>
      <c r="B44" s="308"/>
      <c r="C44" s="88"/>
      <c r="D44" s="79"/>
      <c r="E44" s="61"/>
      <c r="F44" s="61"/>
      <c r="G44" s="61"/>
      <c r="H44" s="61"/>
      <c r="I44" s="61"/>
      <c r="J44" s="67"/>
      <c r="K44" s="61"/>
      <c r="L44" s="79"/>
      <c r="M44" s="67"/>
      <c r="N44" s="74"/>
      <c r="O44" s="333"/>
      <c r="P44" s="311"/>
      <c r="Q44" s="61"/>
      <c r="R44" s="66"/>
      <c r="S44" s="67"/>
      <c r="T44" s="68"/>
      <c r="U44" s="67"/>
      <c r="V44" s="68"/>
      <c r="W44" s="61"/>
      <c r="X44" s="66"/>
      <c r="Y44" s="124"/>
    </row>
    <row r="45" spans="1:35" s="45" customFormat="1" ht="46.5" customHeight="1">
      <c r="A45" s="325" t="s">
        <v>25</v>
      </c>
      <c r="B45" s="309" t="s">
        <v>220</v>
      </c>
      <c r="C45" s="52"/>
      <c r="D45" s="73"/>
      <c r="E45" s="67"/>
      <c r="F45" s="68"/>
      <c r="G45" s="54"/>
      <c r="H45" s="68"/>
      <c r="I45" s="131" t="s">
        <v>117</v>
      </c>
      <c r="J45" s="214" t="s">
        <v>20</v>
      </c>
      <c r="K45" s="131" t="s">
        <v>207</v>
      </c>
      <c r="L45" s="214" t="s">
        <v>20</v>
      </c>
      <c r="M45" s="52"/>
      <c r="N45" s="93"/>
      <c r="O45" s="332" t="s">
        <v>25</v>
      </c>
      <c r="P45" s="312" t="s">
        <v>220</v>
      </c>
      <c r="Q45" s="242"/>
      <c r="R45" s="71"/>
      <c r="S45" s="53"/>
      <c r="T45" s="73"/>
      <c r="U45" s="120"/>
      <c r="V45" s="120"/>
      <c r="W45" s="120"/>
      <c r="X45" s="155"/>
    </row>
    <row r="46" spans="1:35" s="45" customFormat="1" ht="46.5" customHeight="1">
      <c r="A46" s="326"/>
      <c r="B46" s="308"/>
      <c r="C46" s="67"/>
      <c r="D46" s="61"/>
      <c r="E46" s="61"/>
      <c r="F46" s="67"/>
      <c r="G46" s="63" t="s">
        <v>71</v>
      </c>
      <c r="H46" s="156" t="s">
        <v>18</v>
      </c>
      <c r="I46" s="64" t="s">
        <v>96</v>
      </c>
      <c r="J46" s="156" t="s">
        <v>23</v>
      </c>
      <c r="K46" s="67"/>
      <c r="L46" s="79"/>
      <c r="M46" s="61"/>
      <c r="N46" s="254"/>
      <c r="O46" s="334"/>
      <c r="P46" s="313"/>
      <c r="Q46" s="61"/>
      <c r="R46" s="79"/>
      <c r="S46" s="61"/>
      <c r="T46" s="79"/>
      <c r="U46" s="61"/>
      <c r="V46" s="79"/>
      <c r="W46" s="61"/>
      <c r="X46" s="79"/>
      <c r="Y46" s="124"/>
    </row>
    <row r="47" spans="1:35" s="45" customFormat="1" ht="41.25" customHeight="1">
      <c r="A47" s="324" t="s">
        <v>37</v>
      </c>
      <c r="B47" s="309" t="s">
        <v>221</v>
      </c>
      <c r="C47" s="216" t="s">
        <v>110</v>
      </c>
      <c r="D47" s="216" t="s">
        <v>23</v>
      </c>
      <c r="E47" s="53"/>
      <c r="F47" s="71"/>
      <c r="G47" s="250" t="s">
        <v>47</v>
      </c>
      <c r="H47" s="212" t="s">
        <v>18</v>
      </c>
      <c r="I47" s="94" t="s">
        <v>206</v>
      </c>
      <c r="J47" s="94" t="s">
        <v>18</v>
      </c>
      <c r="K47" s="52"/>
      <c r="L47" s="73"/>
      <c r="M47" s="54"/>
      <c r="N47" s="136"/>
      <c r="O47" s="333" t="s">
        <v>37</v>
      </c>
      <c r="P47" s="310" t="s">
        <v>221</v>
      </c>
      <c r="Q47" s="67"/>
      <c r="R47" s="68"/>
      <c r="S47" s="54"/>
      <c r="T47" s="55"/>
      <c r="U47" s="54"/>
      <c r="V47" s="158"/>
      <c r="W47" s="129"/>
      <c r="X47" s="159"/>
    </row>
    <row r="48" spans="1:35" s="45" customFormat="1" ht="43.5" customHeight="1">
      <c r="A48" s="324"/>
      <c r="B48" s="308"/>
      <c r="C48" s="89" t="s">
        <v>80</v>
      </c>
      <c r="D48" s="87" t="s">
        <v>18</v>
      </c>
      <c r="E48" s="90" t="s">
        <v>181</v>
      </c>
      <c r="F48" s="87" t="s">
        <v>20</v>
      </c>
      <c r="G48" s="63" t="s">
        <v>66</v>
      </c>
      <c r="H48" s="156" t="s">
        <v>20</v>
      </c>
      <c r="I48" s="64" t="s">
        <v>72</v>
      </c>
      <c r="J48" s="156" t="s">
        <v>23</v>
      </c>
      <c r="K48" s="64" t="s">
        <v>182</v>
      </c>
      <c r="L48" s="156" t="s">
        <v>23</v>
      </c>
      <c r="M48" s="67"/>
      <c r="N48" s="79"/>
      <c r="O48" s="333"/>
      <c r="P48" s="311"/>
      <c r="Q48" s="80" t="s">
        <v>108</v>
      </c>
      <c r="R48" s="81" t="s">
        <v>34</v>
      </c>
      <c r="S48" s="61"/>
      <c r="T48" s="79"/>
      <c r="U48" s="160"/>
      <c r="V48" s="74"/>
      <c r="W48" s="224" t="s">
        <v>222</v>
      </c>
      <c r="X48" s="247" t="s">
        <v>34</v>
      </c>
    </row>
    <row r="49" spans="1:25" s="45" customFormat="1" ht="41.25" customHeight="1">
      <c r="A49" s="325" t="s">
        <v>45</v>
      </c>
      <c r="B49" s="309" t="s">
        <v>223</v>
      </c>
      <c r="C49" s="157" t="s">
        <v>176</v>
      </c>
      <c r="D49" s="94" t="s">
        <v>18</v>
      </c>
      <c r="E49" s="216" t="s">
        <v>189</v>
      </c>
      <c r="F49" s="216" t="s">
        <v>18</v>
      </c>
      <c r="G49" s="216" t="s">
        <v>81</v>
      </c>
      <c r="H49" s="251" t="s">
        <v>18</v>
      </c>
      <c r="I49" s="216" t="s">
        <v>90</v>
      </c>
      <c r="J49" s="260" t="s">
        <v>20</v>
      </c>
      <c r="K49" s="52"/>
      <c r="L49" s="74"/>
      <c r="M49" s="52"/>
      <c r="N49" s="71"/>
      <c r="O49" s="332" t="s">
        <v>45</v>
      </c>
      <c r="P49" s="312" t="s">
        <v>223</v>
      </c>
      <c r="Q49" s="52"/>
      <c r="R49" s="104"/>
      <c r="S49" s="52"/>
      <c r="T49" s="71"/>
      <c r="U49" s="52"/>
      <c r="V49" s="93"/>
      <c r="W49" s="52"/>
      <c r="X49" s="130"/>
    </row>
    <row r="50" spans="1:25" s="45" customFormat="1" ht="45" customHeight="1">
      <c r="A50" s="326"/>
      <c r="B50" s="308"/>
      <c r="C50" s="100" t="s">
        <v>177</v>
      </c>
      <c r="D50" s="100" t="s">
        <v>20</v>
      </c>
      <c r="E50" s="89" t="s">
        <v>28</v>
      </c>
      <c r="F50" s="78" t="s">
        <v>20</v>
      </c>
      <c r="G50" s="131" t="s">
        <v>86</v>
      </c>
      <c r="H50" s="78" t="s">
        <v>23</v>
      </c>
      <c r="I50" s="131" t="s">
        <v>224</v>
      </c>
      <c r="J50" s="78" t="s">
        <v>23</v>
      </c>
      <c r="K50" s="90" t="s">
        <v>119</v>
      </c>
      <c r="L50" s="78" t="s">
        <v>23</v>
      </c>
      <c r="M50" s="54"/>
      <c r="N50" s="79"/>
      <c r="O50" s="334"/>
      <c r="P50" s="313"/>
      <c r="Q50" s="67"/>
      <c r="R50" s="79"/>
      <c r="S50" s="80" t="s">
        <v>225</v>
      </c>
      <c r="T50" s="92" t="s">
        <v>44</v>
      </c>
      <c r="U50" s="67"/>
      <c r="V50" s="66"/>
      <c r="W50" s="80" t="s">
        <v>149</v>
      </c>
      <c r="X50" s="92" t="s">
        <v>44</v>
      </c>
      <c r="Y50" s="124"/>
    </row>
    <row r="51" spans="1:25" s="45" customFormat="1" ht="40.5" customHeight="1">
      <c r="A51" s="325" t="s">
        <v>52</v>
      </c>
      <c r="B51" s="309" t="s">
        <v>226</v>
      </c>
      <c r="C51" s="119" t="s">
        <v>227</v>
      </c>
      <c r="D51" s="119" t="s">
        <v>18</v>
      </c>
      <c r="E51" s="53"/>
      <c r="F51" s="53"/>
      <c r="G51" s="94" t="s">
        <v>228</v>
      </c>
      <c r="H51" s="94" t="s">
        <v>18</v>
      </c>
      <c r="I51" s="94" t="s">
        <v>229</v>
      </c>
      <c r="J51" s="94" t="s">
        <v>18</v>
      </c>
      <c r="K51" s="52"/>
      <c r="L51" s="71"/>
      <c r="M51" s="52"/>
      <c r="N51" s="161"/>
      <c r="O51" s="332" t="s">
        <v>52</v>
      </c>
      <c r="P51" s="310" t="s">
        <v>226</v>
      </c>
      <c r="Q51" s="52"/>
      <c r="R51" s="68"/>
      <c r="S51" s="52"/>
      <c r="T51" s="54"/>
      <c r="U51" s="52"/>
      <c r="V51" s="93"/>
      <c r="W51" s="97"/>
      <c r="X51" s="130"/>
    </row>
    <row r="52" spans="1:25" s="45" customFormat="1" ht="45" customHeight="1">
      <c r="A52" s="326"/>
      <c r="B52" s="308"/>
      <c r="C52" s="119" t="s">
        <v>230</v>
      </c>
      <c r="D52" s="100" t="s">
        <v>20</v>
      </c>
      <c r="E52" s="67"/>
      <c r="F52" s="68"/>
      <c r="G52" s="54"/>
      <c r="H52" s="79"/>
      <c r="I52" s="250" t="s">
        <v>85</v>
      </c>
      <c r="J52" s="212" t="s">
        <v>23</v>
      </c>
      <c r="K52" s="233" t="s">
        <v>87</v>
      </c>
      <c r="L52" s="87" t="s">
        <v>23</v>
      </c>
      <c r="M52" s="54"/>
      <c r="N52" s="79"/>
      <c r="O52" s="334"/>
      <c r="P52" s="311"/>
      <c r="Q52" s="80" t="s">
        <v>115</v>
      </c>
      <c r="R52" s="81" t="s">
        <v>34</v>
      </c>
      <c r="S52" s="80" t="s">
        <v>231</v>
      </c>
      <c r="T52" s="81" t="s">
        <v>34</v>
      </c>
      <c r="U52" s="162"/>
      <c r="V52" s="79"/>
      <c r="W52" s="61"/>
      <c r="X52" s="79"/>
    </row>
    <row r="53" spans="1:25" s="45" customFormat="1" ht="42.75" customHeight="1">
      <c r="A53" s="163" t="s">
        <v>60</v>
      </c>
      <c r="B53" s="283" t="s">
        <v>232</v>
      </c>
      <c r="C53" s="52"/>
      <c r="D53" s="71"/>
      <c r="E53" s="164"/>
      <c r="F53" s="165"/>
      <c r="G53" s="166"/>
      <c r="H53" s="167"/>
      <c r="I53" s="164"/>
      <c r="J53" s="167"/>
      <c r="K53" s="164"/>
      <c r="L53" s="167"/>
      <c r="M53" s="164"/>
      <c r="N53" s="165"/>
      <c r="O53" s="168" t="s">
        <v>60</v>
      </c>
      <c r="P53" s="285" t="s">
        <v>232</v>
      </c>
      <c r="Q53" s="169"/>
      <c r="R53" s="167"/>
      <c r="S53" s="164"/>
      <c r="T53" s="167"/>
      <c r="U53" s="169"/>
      <c r="V53" s="165"/>
      <c r="W53" s="170"/>
      <c r="X53" s="171"/>
    </row>
    <row r="54" spans="1:25" s="45" customFormat="1" ht="42.75" hidden="1" customHeight="1">
      <c r="A54" s="172" t="s">
        <v>62</v>
      </c>
      <c r="B54" s="173"/>
      <c r="C54" s="88"/>
      <c r="D54" s="84"/>
      <c r="E54" s="54"/>
      <c r="F54" s="55"/>
      <c r="G54" s="174"/>
      <c r="H54" s="55"/>
      <c r="I54" s="54"/>
      <c r="J54" s="55"/>
      <c r="K54" s="54"/>
      <c r="L54" s="55"/>
      <c r="M54" s="88"/>
      <c r="N54" s="55"/>
      <c r="O54" s="175" t="s">
        <v>62</v>
      </c>
      <c r="P54" s="289" t="s">
        <v>126</v>
      </c>
      <c r="Q54" s="129"/>
      <c r="R54" s="176"/>
      <c r="S54" s="88"/>
      <c r="T54" s="55"/>
      <c r="U54" s="145"/>
      <c r="V54" s="136"/>
      <c r="W54" s="129"/>
      <c r="X54" s="177"/>
    </row>
    <row r="55" spans="1:25" ht="29.25" customHeight="1">
      <c r="B55" s="178"/>
      <c r="C55" s="178"/>
      <c r="D55" s="178"/>
      <c r="G55" s="179"/>
      <c r="I55" s="180" t="s">
        <v>127</v>
      </c>
      <c r="J55" s="180"/>
      <c r="K55" s="181" t="s">
        <v>3</v>
      </c>
      <c r="L55" s="181" t="s">
        <v>128</v>
      </c>
      <c r="M55" s="181" t="s">
        <v>3</v>
      </c>
      <c r="N55" s="181" t="s">
        <v>128</v>
      </c>
      <c r="O55" s="314" t="s">
        <v>129</v>
      </c>
      <c r="P55" s="314"/>
      <c r="Q55" s="181" t="s">
        <v>130</v>
      </c>
      <c r="R55" s="181" t="s">
        <v>3</v>
      </c>
      <c r="S55" s="181" t="s">
        <v>128</v>
      </c>
      <c r="T55" s="181" t="s">
        <v>129</v>
      </c>
    </row>
    <row r="56" spans="1:25" ht="29.25" customHeight="1">
      <c r="E56" t="s">
        <v>113</v>
      </c>
      <c r="I56" s="182" t="s">
        <v>131</v>
      </c>
      <c r="J56" s="183"/>
      <c r="K56" s="184">
        <f>2*(COUNTIF($C$4:$J$15,"TRANG")+COUNTIF($Q$4:$X$15,"TRANG")-COUNTIF(G15:J15,"TRANG"))</f>
        <v>10</v>
      </c>
      <c r="L56" s="184">
        <f>2*(COUNTIF($M$4:$N$15,"TRANG")+COUNTIF(K4:L15,"TRANG"))</f>
        <v>4</v>
      </c>
      <c r="M56" s="184">
        <f>2*(COUNTIF($C$4:$J$15,"TRANG")+COUNTIF($Q$4:$X$15,"TRANG")-COUNTIF(I15:L15,"TRANG"))</f>
        <v>10</v>
      </c>
      <c r="N56" s="184">
        <f>2*(COUNTIF($M$4:$N$15,"TRANG")+COUNTIF(K4:L15,"TRANG"))</f>
        <v>4</v>
      </c>
      <c r="O56" s="315">
        <f t="shared" ref="O56:O60" si="0">SUM(M56:N56)</f>
        <v>14</v>
      </c>
      <c r="P56" s="315"/>
      <c r="Q56" s="185" t="s">
        <v>131</v>
      </c>
      <c r="R56" s="184">
        <f>M56+M62+M69+M76</f>
        <v>36</v>
      </c>
      <c r="S56" s="184">
        <f>N56+N62+N69+N76</f>
        <v>16</v>
      </c>
      <c r="T56" s="184">
        <f t="shared" ref="T56:T60" si="1">SUM(R56:S56)</f>
        <v>52</v>
      </c>
    </row>
    <row r="57" spans="1:25" ht="29.25" customHeight="1">
      <c r="E57" t="s">
        <v>113</v>
      </c>
      <c r="I57" s="186" t="s">
        <v>132</v>
      </c>
      <c r="J57" s="187"/>
      <c r="K57" s="188">
        <f>2*(COUNTIF($C$4:$J$15,"UYÊN")+COUNTIF($Q$4:$X$15,"UYÊN")-COUNTIF(G15:J15,"UYÊN"))</f>
        <v>18</v>
      </c>
      <c r="L57" s="188">
        <f>2*(COUNTIF($M$4:$N$15,"UYÊN")+COUNTIF(K4:L15,"UYÊN"))</f>
        <v>0</v>
      </c>
      <c r="M57" s="188">
        <f>2*(COUNTIF($C$4:$J$15,"UYÊN")+COUNTIF($Q$4:$X$15,"UYÊN")-COUNTIF(I15:L15,"UYÊN"))</f>
        <v>18</v>
      </c>
      <c r="N57" s="188">
        <f>2*(COUNTIF($M$4:$N$15,"UYÊN")+COUNTIF(K4:L15,"UYÊN"))</f>
        <v>0</v>
      </c>
      <c r="O57" s="316">
        <f t="shared" si="0"/>
        <v>18</v>
      </c>
      <c r="P57" s="316"/>
      <c r="Q57" s="189" t="s">
        <v>132</v>
      </c>
      <c r="R57" s="188">
        <f>M57+M63+M70+M77</f>
        <v>56</v>
      </c>
      <c r="S57" s="188">
        <f>N57+N63+N70+N77</f>
        <v>0</v>
      </c>
      <c r="T57" s="188">
        <f t="shared" si="1"/>
        <v>56</v>
      </c>
    </row>
    <row r="58" spans="1:25" ht="29.25" customHeight="1">
      <c r="G58" t="s">
        <v>113</v>
      </c>
      <c r="I58" s="191" t="s">
        <v>133</v>
      </c>
      <c r="J58" s="192"/>
      <c r="K58" s="193">
        <f>2*(COUNTIF($C$4:$J$15,"NGUYÊN")+COUNTIF($Q$4:$X$15,"NGUYÊN")-COUNTIF(G15:J15,"NGUYÊN"))</f>
        <v>16</v>
      </c>
      <c r="L58" s="193">
        <f>2*(COUNTIF($M$4:$N$15,"NGUYÊN")+COUNTIF(K3:L13,"NGUYÊN"))</f>
        <v>2</v>
      </c>
      <c r="M58" s="193">
        <f>2*(COUNTIF($C$4:$J$15,"NGUYÊN")+COUNTIF($Q$4:$X$15,"NGUYÊN")-COUNTIF(I15:L15,"NGUYÊN"))</f>
        <v>16</v>
      </c>
      <c r="N58" s="193">
        <f>2*(COUNTIF($M$4:$N$15,"NGUYÊN")+COUNTIF(K3:L13,"NGUYÊN"))</f>
        <v>2</v>
      </c>
      <c r="O58" s="317">
        <f t="shared" si="0"/>
        <v>18</v>
      </c>
      <c r="P58" s="317"/>
      <c r="Q58" s="194" t="s">
        <v>133</v>
      </c>
      <c r="R58" s="193">
        <f t="shared" ref="R58:S60" si="2">M58+M65+M72+M79</f>
        <v>44</v>
      </c>
      <c r="S58" s="193">
        <f t="shared" si="2"/>
        <v>8</v>
      </c>
      <c r="T58" s="193">
        <f t="shared" si="1"/>
        <v>52</v>
      </c>
    </row>
    <row r="59" spans="1:25" ht="29.25" customHeight="1">
      <c r="I59" s="195" t="s">
        <v>134</v>
      </c>
      <c r="J59" s="196"/>
      <c r="K59" s="197">
        <f>2*(COUNTIF($C$4:$J$15,"HOÀNG")+COUNTIF($Q$4:$X$15,"HOÀNG")-COUNTIF(G16:J16,"HOÀNG"))</f>
        <v>4</v>
      </c>
      <c r="L59" s="197">
        <f>2*(COUNTIF($M$4:$N$15,"HOÀNG")+COUNTIF(K4:L15,"HOÀNG"))</f>
        <v>0</v>
      </c>
      <c r="M59" s="197">
        <f>2*(COUNTIF($C$4:$J$15,"HOÀNG")+COUNTIF($Q$4:$X$15,"HOÀNG")-COUNTIF(I16:L16,"HOÀNG"))</f>
        <v>4</v>
      </c>
      <c r="N59" s="197">
        <f>2*(COUNTIF($M$4:$N$15,"HOÀNG")+COUNTIF(K4:L15,"HOÀNG"))</f>
        <v>0</v>
      </c>
      <c r="O59" s="318">
        <f t="shared" si="0"/>
        <v>4</v>
      </c>
      <c r="P59" s="318"/>
      <c r="Q59" s="195" t="s">
        <v>134</v>
      </c>
      <c r="R59" s="197">
        <f t="shared" si="2"/>
        <v>8</v>
      </c>
      <c r="S59" s="197">
        <f t="shared" si="2"/>
        <v>0</v>
      </c>
      <c r="T59" s="197">
        <f t="shared" si="1"/>
        <v>8</v>
      </c>
    </row>
    <row r="60" spans="1:25" ht="29.25" customHeight="1">
      <c r="I60" s="198" t="s">
        <v>135</v>
      </c>
      <c r="J60" s="199"/>
      <c r="K60" s="200">
        <f>2*(COUNTIF($C$4:$J$15,"HIẾU")+COUNTIF($Q$4:$X$15,"HIẾU")-COUNTIF(G17:J17,"HIẾU"))</f>
        <v>2</v>
      </c>
      <c r="L60" s="200">
        <f>2*(COUNTIF($M$4:$N$15,"HIẾU")+COUNTIF(K5:L16,"HIẾU"))</f>
        <v>0</v>
      </c>
      <c r="M60" s="200">
        <f>2*(COUNTIF($C$4:$J$15,"HIẾU")+COUNTIF($Q$4:$X$15,"HIẾU")-COUNTIF(I18:L18,"HIẾU"))</f>
        <v>2</v>
      </c>
      <c r="N60" s="200">
        <f>2*(COUNTIF($M$4:$N$15,"HIẾU")+COUNTIF(K5:L16,"HIẾU"))</f>
        <v>0</v>
      </c>
      <c r="O60" s="319">
        <f t="shared" si="0"/>
        <v>2</v>
      </c>
      <c r="P60" s="320"/>
      <c r="Q60" s="200" t="s">
        <v>135</v>
      </c>
      <c r="R60" s="201">
        <f>M60+M67+M74+M81</f>
        <v>14</v>
      </c>
      <c r="S60" s="201">
        <f t="shared" si="2"/>
        <v>0</v>
      </c>
      <c r="T60" s="201">
        <f t="shared" si="1"/>
        <v>14</v>
      </c>
    </row>
    <row r="61" spans="1:25" ht="29.25" customHeight="1">
      <c r="I61" s="180" t="s">
        <v>136</v>
      </c>
      <c r="J61" s="202"/>
      <c r="K61" s="181" t="s">
        <v>3</v>
      </c>
      <c r="L61" s="181" t="s">
        <v>128</v>
      </c>
      <c r="M61" s="181" t="s">
        <v>3</v>
      </c>
      <c r="N61" s="181" t="s">
        <v>128</v>
      </c>
      <c r="O61" s="314" t="s">
        <v>129</v>
      </c>
      <c r="P61" s="314"/>
      <c r="T61" s="203"/>
      <c r="U61" t="s">
        <v>137</v>
      </c>
    </row>
    <row r="62" spans="1:25" ht="29.25" customHeight="1">
      <c r="I62" s="182" t="s">
        <v>131</v>
      </c>
      <c r="J62" s="183"/>
      <c r="K62" s="184">
        <f>2*(COUNTIF($C$17:$J$28,"TRANG")+COUNTIF($Q$17:$X$28,"TRANG")-COUNTIF(G28:J28,"TRANG"))</f>
        <v>14</v>
      </c>
      <c r="L62" s="184">
        <f>2*(COUNTIF($M$17:$N$28,"TRANG")+COUNTIF(K17:L28,"TRANG"))</f>
        <v>6</v>
      </c>
      <c r="M62" s="184">
        <f>2*(COUNTIF($C$17:$J$28,"TRANG")+COUNTIF($Q$17:$X$28,"TRANG")-COUNTIF(I28:L28,"TRANG"))</f>
        <v>14</v>
      </c>
      <c r="N62" s="184">
        <f>2*(COUNTIF($M$17:$N$28,"TRANG")+COUNTIF(K17:L28,"TRANG"))</f>
        <v>6</v>
      </c>
      <c r="O62" s="315">
        <f t="shared" ref="O62:O67" si="3">SUM(M62:N62)</f>
        <v>20</v>
      </c>
      <c r="P62" s="315"/>
      <c r="T62" s="203"/>
    </row>
    <row r="63" spans="1:25" ht="29.25" customHeight="1">
      <c r="I63" s="186" t="s">
        <v>132</v>
      </c>
      <c r="J63" s="187"/>
      <c r="K63" s="189">
        <f>2*(COUNTIF($C$17:$J$28,"UYÊN")+COUNTIF($Q$17:$X$28,"UYÊN")-COUNTIF(G29:J29,"UYÊN"))</f>
        <v>18</v>
      </c>
      <c r="L63" s="188">
        <f>2*(COUNTIF($M$17:$N$28,"UYÊN")+COUNTIF(K17:L28,"UYÊN"))</f>
        <v>0</v>
      </c>
      <c r="M63" s="189">
        <f>2*(COUNTIF($C$17:$J$28,"UYÊN")+COUNTIF($Q$17:$X$28,"UYÊN")-COUNTIF(I29:L29,"UYÊN"))</f>
        <v>18</v>
      </c>
      <c r="N63" s="188">
        <f>2*(COUNTIF($M$17:$N$28,"UYÊN")+COUNTIF(K17:L28,"UYÊN"))</f>
        <v>0</v>
      </c>
      <c r="O63" s="316">
        <f t="shared" si="3"/>
        <v>18</v>
      </c>
      <c r="P63" s="316"/>
      <c r="T63" s="203"/>
    </row>
    <row r="64" spans="1:25" ht="29.25" hidden="1" customHeight="1">
      <c r="H64" s="204"/>
      <c r="I64" s="205"/>
      <c r="J64" s="206"/>
      <c r="K64" s="207"/>
      <c r="L64" s="208"/>
      <c r="M64" s="207"/>
      <c r="N64" s="208"/>
      <c r="O64" s="322"/>
      <c r="P64" s="322"/>
      <c r="T64" s="203"/>
    </row>
    <row r="65" spans="7:20" ht="29.25" customHeight="1">
      <c r="H65" s="204"/>
      <c r="I65" s="191" t="s">
        <v>133</v>
      </c>
      <c r="J65" s="192"/>
      <c r="K65" s="194">
        <f>2*(COUNTIF($C$17:$J$28,"NGUYÊN")+COUNTIF($Q$17:$X$28,"NGUYÊN")-COUNTIF(G31:J32,"NGUYÊN"))</f>
        <v>18</v>
      </c>
      <c r="L65" s="193">
        <f>2*(COUNTIF($M$17:$N$28,"NGUYÊN")+COUNTIF(K16:L26,"NGUYÊN"))</f>
        <v>4</v>
      </c>
      <c r="M65" s="193">
        <f>2*(COUNTIF($C$4:$J$15,"NGUYÊN")+COUNTIF($Q$4:$X$15,"NGUYÊN")-COUNTIF(H21:J21,"NGUYÊN"))</f>
        <v>14</v>
      </c>
      <c r="N65" s="193">
        <f>2*(COUNTIF($M$17:$N$28,"NGUYÊN")+COUNTIF(K16:L26,"NGUYÊN"))</f>
        <v>4</v>
      </c>
      <c r="O65" s="317">
        <f t="shared" si="3"/>
        <v>18</v>
      </c>
      <c r="P65" s="317"/>
      <c r="T65" s="203"/>
    </row>
    <row r="66" spans="7:20" ht="29.25" customHeight="1">
      <c r="H66" s="204"/>
      <c r="I66" s="195" t="s">
        <v>134</v>
      </c>
      <c r="J66" s="196"/>
      <c r="K66" s="209">
        <f>2*(COUNTIF($C$17:$J$28,"HOÀNG")+COUNTIF($Q$17:$X$28,"HOÀNG")-COUNTIF(G32:J33,"HOÀNG"))</f>
        <v>0</v>
      </c>
      <c r="L66" s="197">
        <f>2*(COUNTIF($M$17:$N$28,"HOÀNG")+COUNTIF(K17:L28,"HOÀNG"))</f>
        <v>0</v>
      </c>
      <c r="M66" s="209">
        <f>2*(COUNTIF($C$17:$J$28,"HOÀNG")+COUNTIF($Q$17:$X$28,"HOÀNG")-COUNTIF(I32:L33,"HOÀNG"))</f>
        <v>0</v>
      </c>
      <c r="N66" s="197">
        <f>2*(COUNTIF($M$17:$N$28,"HOÀNG")+COUNTIF(K17:L28,"HOÀNG"))</f>
        <v>0</v>
      </c>
      <c r="O66" s="318">
        <f t="shared" si="3"/>
        <v>0</v>
      </c>
      <c r="P66" s="318"/>
      <c r="T66" s="203"/>
    </row>
    <row r="67" spans="7:20" ht="29.25" customHeight="1">
      <c r="H67" s="204"/>
      <c r="I67" s="198" t="s">
        <v>135</v>
      </c>
      <c r="J67" s="199"/>
      <c r="K67" s="200">
        <f>2*(COUNTIF($C$17:$J$28,"HIẾU")+COUNTIF($Q$17:$X$28,"HIẾU")-COUNTIF(G33:J34,"HIẾU"))</f>
        <v>4</v>
      </c>
      <c r="L67" s="201">
        <f>2*(COUNTIF($M$17:$N$28,"HIẾU")+COUNTIF(K18:L29,"HIẾU"))</f>
        <v>0</v>
      </c>
      <c r="M67" s="200">
        <f>2*(COUNTIF($C$17:$J$28,"HIẾU")+COUNTIF($Q$17:$X$28,"HIẾU")-COUNTIF(I33:L34,"HIẾU"))</f>
        <v>4</v>
      </c>
      <c r="N67" s="201">
        <f>2*(COUNTIF($M$17:$N$28,"HIẾU")+COUNTIF(K18:L29,"HIẾU"))</f>
        <v>0</v>
      </c>
      <c r="O67" s="321">
        <f t="shared" si="3"/>
        <v>4</v>
      </c>
      <c r="P67" s="321"/>
      <c r="T67" s="203"/>
    </row>
    <row r="68" spans="7:20" ht="29.25" customHeight="1">
      <c r="I68" s="180" t="s">
        <v>139</v>
      </c>
      <c r="J68" s="202"/>
      <c r="K68" s="181" t="s">
        <v>3</v>
      </c>
      <c r="L68" s="181" t="s">
        <v>128</v>
      </c>
      <c r="M68" s="181" t="s">
        <v>3</v>
      </c>
      <c r="N68" s="181" t="s">
        <v>128</v>
      </c>
      <c r="O68" s="314" t="s">
        <v>129</v>
      </c>
      <c r="P68" s="314"/>
      <c r="T68" s="203"/>
    </row>
    <row r="69" spans="7:20" ht="29.25" customHeight="1">
      <c r="G69" s="331"/>
      <c r="I69" s="182" t="s">
        <v>131</v>
      </c>
      <c r="J69" s="183"/>
      <c r="K69" s="184">
        <f>2*(COUNTIF($C$30:$J$41,"TRANG")+COUNTIF($Q$30:$X$41,"TRANG")-COUNTIF($G$41:$J$41,"TRANG"))</f>
        <v>0</v>
      </c>
      <c r="L69" s="184">
        <f>2*(COUNTIF($M$30:$N$41,"TRANG")+COUNTIF(K31:L41,"TRANG"))</f>
        <v>0</v>
      </c>
      <c r="M69" s="184">
        <f>2*(COUNTIF($C$30:$J$41,"TRANG")+COUNTIF($Q$30:$X$41,"TRANG")-COUNTIF($G$41:$J$41,"TRANG"))</f>
        <v>0</v>
      </c>
      <c r="N69" s="184">
        <f>2*(COUNTIF($M$30:$N$41,"TRANG")+COUNTIF(K31:L41,"TRANG"))</f>
        <v>0</v>
      </c>
      <c r="O69" s="315">
        <f t="shared" ref="O69:O74" si="4">SUM(M69:N69)</f>
        <v>0</v>
      </c>
      <c r="P69" s="315"/>
      <c r="T69" s="203"/>
    </row>
    <row r="70" spans="7:20" ht="29.25" customHeight="1">
      <c r="G70" s="331"/>
      <c r="I70" s="186" t="s">
        <v>132</v>
      </c>
      <c r="J70" s="187"/>
      <c r="K70" s="188">
        <f>2*(COUNTIF($C$30:$J$41,"UYÊN")+COUNTIF($Q$30:$X$41,"UYÊN")-COUNTIF($G$41:$J$41,"UYÊN"))</f>
        <v>0</v>
      </c>
      <c r="L70" s="188">
        <f>2*(COUNTIF($M$30:$N$41,"UYÊN")+COUNTIF(K31:L41,"UYÊN"))</f>
        <v>0</v>
      </c>
      <c r="M70" s="188">
        <f>2*(COUNTIF($C$30:$J$41,"UYÊN")+COUNTIF($Q$30:$X$41,"UYÊN")-COUNTIF($G$41:$J$41,"UYÊN"))</f>
        <v>0</v>
      </c>
      <c r="N70" s="188">
        <f>2*(COUNTIF($M$30:$N$41,"UYÊN")+COUNTIF(K31:L41,"UYÊN"))</f>
        <v>0</v>
      </c>
      <c r="O70" s="316">
        <f t="shared" si="4"/>
        <v>0</v>
      </c>
      <c r="P70" s="316"/>
      <c r="T70" s="203"/>
    </row>
    <row r="71" spans="7:20" ht="29.25" hidden="1" customHeight="1">
      <c r="G71" s="331"/>
      <c r="I71" s="205"/>
      <c r="J71" s="206"/>
      <c r="K71" s="208"/>
      <c r="L71" s="208"/>
      <c r="M71" s="208"/>
      <c r="N71" s="208"/>
      <c r="O71" s="322"/>
      <c r="P71" s="322"/>
      <c r="T71" s="203"/>
    </row>
    <row r="72" spans="7:20" ht="29.25" customHeight="1">
      <c r="G72" s="331"/>
      <c r="I72" s="191" t="s">
        <v>133</v>
      </c>
      <c r="J72" s="192"/>
      <c r="K72" s="193">
        <f>2*(COUNTIF($C$30:$J$41,"NGUYÊN")+COUNTIF($Q$30:$X$41,"NGUYÊN")-COUNTIF($G$41:$J$41,"NGUYÊN"))</f>
        <v>0</v>
      </c>
      <c r="L72" s="193">
        <f>2*(COUNTIF($M$30:$N$41,"NGUYÊN")+COUNTIF(K29:L39,"NGUYÊN"))</f>
        <v>0</v>
      </c>
      <c r="M72" s="193">
        <f>2*(COUNTIF($C$30:$J$41,"NGUYÊN")+COUNTIF($Q$30:$X$41,"NGUYÊN")-COUNTIF($G$41:$J$41,"NGUYÊN"))</f>
        <v>0</v>
      </c>
      <c r="N72" s="193">
        <f>2*(COUNTIF($M$30:$N$41,"NGUYÊN")+COUNTIF(K29:L39,"NGUYÊN"))</f>
        <v>0</v>
      </c>
      <c r="O72" s="317">
        <f t="shared" si="4"/>
        <v>0</v>
      </c>
      <c r="P72" s="317"/>
      <c r="T72" s="203"/>
    </row>
    <row r="73" spans="7:20" ht="29.25" customHeight="1">
      <c r="G73" s="331"/>
      <c r="I73" s="195" t="s">
        <v>134</v>
      </c>
      <c r="J73" s="196"/>
      <c r="K73" s="197">
        <f>2*(COUNTIF($C$30:$J$41,"HOÀNG")+COUNTIF($Q$30:$X$41,"HOÀNG")-COUNTIF($G$41:$J$41,"HOÀNG"))</f>
        <v>0</v>
      </c>
      <c r="L73" s="197">
        <f>2*(COUNTIF($M$30:$N$41,"HOÀNG")+COUNTIF(K31:L41,"HOÀNG"))</f>
        <v>0</v>
      </c>
      <c r="M73" s="197">
        <f>2*(COUNTIF($C$30:$J$41,"HOÀNG")+COUNTIF($Q$30:$X$41,"HOÀNG")-COUNTIF($G$41:$J$41,"HOÀNG"))</f>
        <v>0</v>
      </c>
      <c r="N73" s="197">
        <f>2*(COUNTIF($M$30:$N$41,"HOÀNG")+COUNTIF(K31:L41,"HOÀNG"))</f>
        <v>0</v>
      </c>
      <c r="O73" s="318">
        <f t="shared" si="4"/>
        <v>0</v>
      </c>
      <c r="P73" s="318"/>
      <c r="T73" s="203"/>
    </row>
    <row r="74" spans="7:20" ht="29.25" customHeight="1">
      <c r="G74" s="210"/>
      <c r="I74" s="198" t="s">
        <v>135</v>
      </c>
      <c r="J74" s="199"/>
      <c r="K74" s="201">
        <f>2*(COUNTIF($C$30:$J$41,"HIẾU")+COUNTIF($Q$30:$X$41,"HIẾU")-COUNTIF($G$41:$J$41,"HIẾU"))</f>
        <v>0</v>
      </c>
      <c r="L74" s="201">
        <f>2*(COUNTIF($M$30:$N$41,"HIẾU")+COUNTIF(K32:L42,"HIẾU"))</f>
        <v>0</v>
      </c>
      <c r="M74" s="201">
        <f>2*(COUNTIF($C$30:$J$41,"HIẾU")+COUNTIF($Q$30:$X$41,"HIẾU")-COUNTIF($G$41:$J$41,"HIẾU"))</f>
        <v>0</v>
      </c>
      <c r="N74" s="201">
        <f>2*(COUNTIF($M$30:$N$41,"HIẾU")+COUNTIF(K32:L42,"HIẾU"))</f>
        <v>0</v>
      </c>
      <c r="O74" s="321">
        <f t="shared" si="4"/>
        <v>0</v>
      </c>
      <c r="P74" s="321"/>
      <c r="T74" s="203"/>
    </row>
    <row r="75" spans="7:20" ht="29.25" customHeight="1">
      <c r="I75" s="180" t="s">
        <v>140</v>
      </c>
      <c r="J75" s="202"/>
      <c r="K75" s="181" t="s">
        <v>3</v>
      </c>
      <c r="L75" s="181" t="s">
        <v>128</v>
      </c>
      <c r="M75" s="181" t="s">
        <v>3</v>
      </c>
      <c r="N75" s="181" t="s">
        <v>128</v>
      </c>
      <c r="O75" s="314" t="s">
        <v>129</v>
      </c>
      <c r="P75" s="314"/>
      <c r="T75" s="203"/>
    </row>
    <row r="76" spans="7:20" ht="29.25" customHeight="1">
      <c r="I76" s="182" t="s">
        <v>131</v>
      </c>
      <c r="J76" s="183"/>
      <c r="K76" s="184">
        <f>2*(COUNTIF($C$43:$J$54,"TRANG")+COUNTIF($Q$43:$X$54,"TRANG")-COUNTIF($G$54:$J$54,"TRANG"))</f>
        <v>12</v>
      </c>
      <c r="L76" s="184">
        <f>2*(COUNTIF($M$43:$N$54,"TRANG")+COUNTIF(K43:L54,"TRANG"))</f>
        <v>6</v>
      </c>
      <c r="M76" s="184">
        <f>2*(COUNTIF($C$43:$J$54,"TRANG")+COUNTIF($Q$43:$X$54,"TRANG")-COUNTIF($G$54:$J$54,"TRANG"))</f>
        <v>12</v>
      </c>
      <c r="N76" s="184">
        <f>2*(COUNTIF($M$43:$N$54,"TRANG")+COUNTIF(K43:L54,"TRANG"))</f>
        <v>6</v>
      </c>
      <c r="O76" s="315">
        <f t="shared" ref="O76:O81" si="5">SUM(M76:N76)</f>
        <v>18</v>
      </c>
      <c r="P76" s="315"/>
      <c r="T76" s="203"/>
    </row>
    <row r="77" spans="7:20" ht="29.25" customHeight="1">
      <c r="I77" s="186" t="s">
        <v>132</v>
      </c>
      <c r="J77" s="187"/>
      <c r="K77" s="188">
        <f>2*(COUNTIF($C$43:$J$54,"UYÊN")+COUNTIF($Q$43:$X$54,"UYÊN")-COUNTIF($G$54:$J$54,"UYÊN"))</f>
        <v>20</v>
      </c>
      <c r="L77" s="188">
        <f>2*(COUNTIF($M$43:$N$54,"UYÊN")+COUNTIF(K43:L54,"UYÊN"))</f>
        <v>0</v>
      </c>
      <c r="M77" s="188">
        <f>2*(COUNTIF($C$43:$J$54,"UYÊN")+COUNTIF($Q$43:$X$54,"UYÊN")-COUNTIF($G$54:$J$54,"UYÊN"))</f>
        <v>20</v>
      </c>
      <c r="N77" s="188">
        <f>2*(COUNTIF($M$43:$N$54,"UYÊN")+COUNTIF(K43:L54,"UYÊN"))</f>
        <v>0</v>
      </c>
      <c r="O77" s="316">
        <f t="shared" si="5"/>
        <v>20</v>
      </c>
      <c r="P77" s="316"/>
      <c r="T77" s="203"/>
    </row>
    <row r="78" spans="7:20" ht="29.25" hidden="1" customHeight="1">
      <c r="H78" s="204"/>
      <c r="I78" s="205"/>
      <c r="J78" s="206"/>
      <c r="K78" s="208"/>
      <c r="L78" s="208"/>
      <c r="M78" s="208"/>
      <c r="N78" s="208"/>
      <c r="O78" s="322"/>
      <c r="P78" s="322"/>
      <c r="T78" s="203"/>
    </row>
    <row r="79" spans="7:20" ht="29.25" customHeight="1">
      <c r="H79" s="204"/>
      <c r="I79" s="191" t="s">
        <v>133</v>
      </c>
      <c r="J79" s="192"/>
      <c r="K79" s="193">
        <f>2*(COUNTIF($C$43:$J$54,"NGUYÊN")+COUNTIF($Q$43:$X$54,"NGUYÊN")-COUNTIF($G$54:$J$54,"NGUYÊN"))</f>
        <v>14</v>
      </c>
      <c r="L79" s="193">
        <f>2*(COUNTIF($M$43:$N$54,"NGUYÊN")+COUNTIF(K42:L52,"NGUYÊN"))</f>
        <v>2</v>
      </c>
      <c r="M79" s="193">
        <f>2*(COUNTIF($C$43:$J$54,"NGUYÊN")+COUNTIF($Q$43:$X$54,"NGUYÊN")-COUNTIF($G$54:$J$54,"NGUYÊN"))</f>
        <v>14</v>
      </c>
      <c r="N79" s="193">
        <f>2*(COUNTIF($M$43:$N$54,"NGUYÊN")+COUNTIF(K42:L52,"NGUYÊN"))</f>
        <v>2</v>
      </c>
      <c r="O79" s="317">
        <f t="shared" si="5"/>
        <v>16</v>
      </c>
      <c r="P79" s="317"/>
      <c r="T79" s="203"/>
    </row>
    <row r="80" spans="7:20" ht="26.25">
      <c r="H80" s="204"/>
      <c r="I80" s="195" t="s">
        <v>134</v>
      </c>
      <c r="J80" s="196"/>
      <c r="K80" s="197">
        <f>2*(COUNTIF($C$43:$J$54,"HOÀNG")+COUNTIF($Q$43:$X$54,"HOÀNG")-COUNTIF($G$54:$J$54,"HOÀNG"))</f>
        <v>4</v>
      </c>
      <c r="L80" s="197">
        <f>2*(COUNTIF($M$43:$N$54,"DÂN")+COUNTIF(K43:L54,"DÂN"))</f>
        <v>0</v>
      </c>
      <c r="M80" s="197">
        <f>2*(COUNTIF($C$43:$J$54,"HOÀNG")+COUNTIF($Q$43:$X$54,"HOÀNG")-COUNTIF($G$54:$J$54,"HOÀNG"))</f>
        <v>4</v>
      </c>
      <c r="N80" s="197">
        <f>2*(COUNTIF($M$43:$N$54,"HOÀNG")+COUNTIF(K43:L54,"HOÀNG"))</f>
        <v>0</v>
      </c>
      <c r="O80" s="318">
        <f t="shared" si="5"/>
        <v>4</v>
      </c>
      <c r="P80" s="318"/>
      <c r="T80" s="203"/>
    </row>
    <row r="81" spans="1:20" ht="26.25">
      <c r="A81" s="179"/>
      <c r="H81" s="204"/>
      <c r="I81" s="198" t="s">
        <v>135</v>
      </c>
      <c r="J81" s="199"/>
      <c r="K81" s="201">
        <f>2*(COUNTIF($C$43:$J$54,"HIẾU")+COUNTIF($Q$43:$X$54,"HIẾU")-COUNTIF($G$54:$J$54,"HIẾU"))</f>
        <v>8</v>
      </c>
      <c r="L81" s="201">
        <f>2*(COUNTIF($M$43:$N$54,"HIẾU")+COUNTIF(K44:L55,"HIẾU"))</f>
        <v>0</v>
      </c>
      <c r="M81" s="201">
        <f>2*(COUNTIF($C$43:$J$54,"HIẾU")+COUNTIF($Q$43:$X$54,"HIẾU")-COUNTIF($G$54:$J$54,"HIẾU"))</f>
        <v>8</v>
      </c>
      <c r="N81" s="201">
        <f>2*(COUNTIF($M$43:$N$54,"HIẾU")+COUNTIF(K44:L55,"HIẾU"))</f>
        <v>0</v>
      </c>
      <c r="O81" s="321">
        <f t="shared" si="5"/>
        <v>8</v>
      </c>
      <c r="P81" s="321"/>
      <c r="T81" s="203"/>
    </row>
    <row r="82" spans="1:20">
      <c r="T82" s="203"/>
    </row>
    <row r="83" spans="1:20">
      <c r="T83" s="203"/>
    </row>
  </sheetData>
  <mergeCells count="119">
    <mergeCell ref="P21:P22"/>
    <mergeCell ref="P23:P24"/>
    <mergeCell ref="P25:P26"/>
    <mergeCell ref="P30:P31"/>
    <mergeCell ref="P32:P33"/>
    <mergeCell ref="P34:P35"/>
    <mergeCell ref="P36:P37"/>
    <mergeCell ref="P38:P39"/>
    <mergeCell ref="P43:P44"/>
    <mergeCell ref="O42:P42"/>
    <mergeCell ref="G69:G73"/>
    <mergeCell ref="O4:O5"/>
    <mergeCell ref="O6:O7"/>
    <mergeCell ref="O8:O9"/>
    <mergeCell ref="O10:O11"/>
    <mergeCell ref="O12:O13"/>
    <mergeCell ref="O17:O18"/>
    <mergeCell ref="O19:O20"/>
    <mergeCell ref="O21:O22"/>
    <mergeCell ref="O23:O24"/>
    <mergeCell ref="O25:O26"/>
    <mergeCell ref="O30:O31"/>
    <mergeCell ref="O32:O33"/>
    <mergeCell ref="O34:O35"/>
    <mergeCell ref="O36:O37"/>
    <mergeCell ref="O38:O39"/>
    <mergeCell ref="O43:O44"/>
    <mergeCell ref="O45:O46"/>
    <mergeCell ref="O47:O48"/>
    <mergeCell ref="O49:O50"/>
    <mergeCell ref="O51:O52"/>
    <mergeCell ref="O71:P71"/>
    <mergeCell ref="O72:P72"/>
    <mergeCell ref="O73:P73"/>
    <mergeCell ref="B30:B31"/>
    <mergeCell ref="B32:B33"/>
    <mergeCell ref="B34:B35"/>
    <mergeCell ref="B36:B37"/>
    <mergeCell ref="B38:B39"/>
    <mergeCell ref="B43:B44"/>
    <mergeCell ref="B45:B46"/>
    <mergeCell ref="B47:B48"/>
    <mergeCell ref="B49:B50"/>
    <mergeCell ref="A42:B42"/>
    <mergeCell ref="O80:P80"/>
    <mergeCell ref="O81:P81"/>
    <mergeCell ref="A4:A5"/>
    <mergeCell ref="A6:A7"/>
    <mergeCell ref="A8:A9"/>
    <mergeCell ref="A10:A11"/>
    <mergeCell ref="A12:A13"/>
    <mergeCell ref="A17:A18"/>
    <mergeCell ref="A19:A20"/>
    <mergeCell ref="A21:A22"/>
    <mergeCell ref="A23:A24"/>
    <mergeCell ref="A25:A26"/>
    <mergeCell ref="A30:A31"/>
    <mergeCell ref="A32:A33"/>
    <mergeCell ref="A34:A35"/>
    <mergeCell ref="A36:A37"/>
    <mergeCell ref="A38:A39"/>
    <mergeCell ref="A43:A44"/>
    <mergeCell ref="A45:A46"/>
    <mergeCell ref="A47:A48"/>
    <mergeCell ref="A49:A50"/>
    <mergeCell ref="A51:A52"/>
    <mergeCell ref="B4:B5"/>
    <mergeCell ref="B6:B7"/>
    <mergeCell ref="O74:P74"/>
    <mergeCell ref="O75:P75"/>
    <mergeCell ref="O76:P76"/>
    <mergeCell ref="O77:P77"/>
    <mergeCell ref="O78:P78"/>
    <mergeCell ref="O79:P79"/>
    <mergeCell ref="O62:P62"/>
    <mergeCell ref="O63:P63"/>
    <mergeCell ref="O64:P64"/>
    <mergeCell ref="O65:P65"/>
    <mergeCell ref="O66:P66"/>
    <mergeCell ref="O67:P67"/>
    <mergeCell ref="O68:P68"/>
    <mergeCell ref="O69:P69"/>
    <mergeCell ref="O70:P70"/>
    <mergeCell ref="O55:P55"/>
    <mergeCell ref="O56:P56"/>
    <mergeCell ref="O57:P57"/>
    <mergeCell ref="O58:P58"/>
    <mergeCell ref="O59:P59"/>
    <mergeCell ref="O60:P60"/>
    <mergeCell ref="O61:P61"/>
    <mergeCell ref="B51:B52"/>
    <mergeCell ref="P45:P46"/>
    <mergeCell ref="P47:P48"/>
    <mergeCell ref="P49:P50"/>
    <mergeCell ref="P51:P52"/>
    <mergeCell ref="A1:X1"/>
    <mergeCell ref="A2:N2"/>
    <mergeCell ref="O2:X2"/>
    <mergeCell ref="A3:B3"/>
    <mergeCell ref="O3:P3"/>
    <mergeCell ref="A16:B16"/>
    <mergeCell ref="O16:P16"/>
    <mergeCell ref="A29:B29"/>
    <mergeCell ref="O29:P29"/>
    <mergeCell ref="B8:B9"/>
    <mergeCell ref="B10:B11"/>
    <mergeCell ref="B12:B13"/>
    <mergeCell ref="B17:B18"/>
    <mergeCell ref="B19:B20"/>
    <mergeCell ref="B21:B22"/>
    <mergeCell ref="B23:B24"/>
    <mergeCell ref="B25:B26"/>
    <mergeCell ref="P4:P5"/>
    <mergeCell ref="P6:P7"/>
    <mergeCell ref="P8:P9"/>
    <mergeCell ref="P10:P11"/>
    <mergeCell ref="P12:P13"/>
    <mergeCell ref="P17:P18"/>
    <mergeCell ref="P19:P20"/>
  </mergeCells>
  <pageMargins left="0.7" right="0.7" top="0.75" bottom="0.75" header="0.3" footer="0.3"/>
  <pageSetup paperSize="9"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83"/>
  <sheetViews>
    <sheetView zoomScale="85" zoomScaleNormal="85" workbookViewId="0">
      <pane xSplit="2" ySplit="3" topLeftCell="K43" activePane="bottomRight" state="frozen"/>
      <selection pane="topRight"/>
      <selection pane="bottomLeft"/>
      <selection pane="bottomRight" activeCell="Q22" sqref="Q22"/>
    </sheetView>
  </sheetViews>
  <sheetFormatPr defaultColWidth="9" defaultRowHeight="1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5.57031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>
      <c r="A1" s="293" t="s">
        <v>233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5"/>
    </row>
    <row r="2" spans="1:25" s="44" customFormat="1" ht="64.5" customHeight="1">
      <c r="A2" s="296" t="s">
        <v>1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7"/>
      <c r="O2" s="298" t="s">
        <v>2</v>
      </c>
      <c r="P2" s="299"/>
      <c r="Q2" s="299"/>
      <c r="R2" s="299"/>
      <c r="S2" s="299"/>
      <c r="T2" s="299"/>
      <c r="U2" s="299"/>
      <c r="V2" s="299"/>
      <c r="W2" s="299"/>
      <c r="X2" s="299"/>
      <c r="Y2"/>
    </row>
    <row r="3" spans="1:25" ht="19.5">
      <c r="A3" s="300" t="s">
        <v>3</v>
      </c>
      <c r="B3" s="301"/>
      <c r="C3" s="47" t="s">
        <v>4</v>
      </c>
      <c r="D3" s="48" t="s">
        <v>5</v>
      </c>
      <c r="E3" s="48" t="s">
        <v>6</v>
      </c>
      <c r="F3" s="48" t="s">
        <v>5</v>
      </c>
      <c r="G3" s="49" t="s">
        <v>7</v>
      </c>
      <c r="H3" s="50" t="s">
        <v>5</v>
      </c>
      <c r="I3" s="48" t="s">
        <v>8</v>
      </c>
      <c r="J3" s="50" t="s">
        <v>5</v>
      </c>
      <c r="K3" s="280" t="s">
        <v>9</v>
      </c>
      <c r="L3" s="281" t="s">
        <v>5</v>
      </c>
      <c r="M3" s="280" t="s">
        <v>10</v>
      </c>
      <c r="N3" s="282" t="s">
        <v>5</v>
      </c>
      <c r="O3" s="302" t="s">
        <v>3</v>
      </c>
      <c r="P3" s="303"/>
      <c r="Q3" s="47" t="s">
        <v>11</v>
      </c>
      <c r="R3" s="48" t="s">
        <v>5</v>
      </c>
      <c r="S3" s="48" t="s">
        <v>12</v>
      </c>
      <c r="T3" s="48" t="s">
        <v>5</v>
      </c>
      <c r="U3" s="48" t="s">
        <v>13</v>
      </c>
      <c r="V3" s="48" t="s">
        <v>5</v>
      </c>
      <c r="W3" s="48" t="s">
        <v>14</v>
      </c>
      <c r="X3" s="48" t="s">
        <v>5</v>
      </c>
    </row>
    <row r="4" spans="1:25" s="45" customFormat="1" ht="39.75" customHeight="1">
      <c r="A4" s="323" t="s">
        <v>15</v>
      </c>
      <c r="B4" s="307" t="s">
        <v>234</v>
      </c>
      <c r="C4" s="67"/>
      <c r="D4" s="52"/>
      <c r="E4" s="52"/>
      <c r="F4" s="52"/>
      <c r="G4" s="52"/>
      <c r="H4" s="68"/>
      <c r="I4" s="52"/>
      <c r="J4" s="68"/>
      <c r="K4" s="54"/>
      <c r="L4" s="55"/>
      <c r="M4" s="54"/>
      <c r="N4" s="98"/>
      <c r="O4" s="332" t="s">
        <v>15</v>
      </c>
      <c r="P4" s="310" t="s">
        <v>234</v>
      </c>
      <c r="Q4" s="57"/>
      <c r="R4" s="58"/>
      <c r="S4" s="59"/>
      <c r="T4" s="58"/>
      <c r="U4" s="59"/>
      <c r="V4" s="58"/>
      <c r="W4" s="59"/>
      <c r="X4" s="60"/>
      <c r="Y4"/>
    </row>
    <row r="5" spans="1:25" s="45" customFormat="1" ht="40.9" customHeight="1">
      <c r="A5" s="324"/>
      <c r="B5" s="330"/>
      <c r="C5" s="61"/>
      <c r="D5" s="76"/>
      <c r="E5" s="63" t="s">
        <v>235</v>
      </c>
      <c r="F5" s="63" t="s">
        <v>18</v>
      </c>
      <c r="G5" s="61"/>
      <c r="H5" s="61"/>
      <c r="I5" s="61"/>
      <c r="J5" s="61"/>
      <c r="K5" s="61"/>
      <c r="L5" s="88"/>
      <c r="M5" s="67"/>
      <c r="N5" s="138"/>
      <c r="O5" s="333"/>
      <c r="P5" s="311"/>
      <c r="Q5" s="61"/>
      <c r="R5" s="66"/>
      <c r="S5" s="67"/>
      <c r="T5" s="68"/>
      <c r="U5" s="61"/>
      <c r="V5" s="66"/>
      <c r="W5" s="61"/>
      <c r="X5" s="69"/>
      <c r="Y5"/>
    </row>
    <row r="6" spans="1:25" s="45" customFormat="1" ht="36.75" customHeight="1">
      <c r="A6" s="325" t="s">
        <v>25</v>
      </c>
      <c r="B6" s="309" t="s">
        <v>236</v>
      </c>
      <c r="C6" s="140" t="s">
        <v>28</v>
      </c>
      <c r="D6" s="87" t="s">
        <v>23</v>
      </c>
      <c r="E6" s="243" t="s">
        <v>69</v>
      </c>
      <c r="F6" s="244" t="s">
        <v>23</v>
      </c>
      <c r="G6" s="52"/>
      <c r="H6" s="84"/>
      <c r="I6" s="67"/>
      <c r="J6" s="52"/>
      <c r="K6" s="53"/>
      <c r="L6" s="53"/>
      <c r="M6" s="52"/>
      <c r="N6" s="93"/>
      <c r="O6" s="332" t="s">
        <v>25</v>
      </c>
      <c r="P6" s="312" t="s">
        <v>236</v>
      </c>
      <c r="Q6" s="72"/>
      <c r="R6" s="71"/>
      <c r="S6" s="52"/>
      <c r="T6" s="71"/>
      <c r="U6" s="53"/>
      <c r="V6" s="73"/>
      <c r="W6" s="67"/>
      <c r="X6" s="74"/>
      <c r="Y6" s="75"/>
    </row>
    <row r="7" spans="1:25" s="45" customFormat="1" ht="40.5" customHeight="1">
      <c r="A7" s="326"/>
      <c r="B7" s="308"/>
      <c r="C7" s="61"/>
      <c r="D7" s="61"/>
      <c r="E7" s="63" t="s">
        <v>237</v>
      </c>
      <c r="F7" s="63" t="s">
        <v>18</v>
      </c>
      <c r="G7" s="67"/>
      <c r="H7" s="68"/>
      <c r="I7" s="67"/>
      <c r="J7" s="67"/>
      <c r="K7" s="67"/>
      <c r="L7" s="61"/>
      <c r="M7" s="61"/>
      <c r="N7" s="66"/>
      <c r="O7" s="334"/>
      <c r="P7" s="313"/>
      <c r="Q7" s="61"/>
      <c r="R7" s="66"/>
      <c r="S7" s="61"/>
      <c r="T7" s="61"/>
      <c r="U7" s="61"/>
      <c r="V7" s="79"/>
      <c r="W7" s="61"/>
      <c r="X7" s="69"/>
      <c r="Y7" s="75"/>
    </row>
    <row r="8" spans="1:25" s="45" customFormat="1" ht="42" customHeight="1">
      <c r="A8" s="324" t="s">
        <v>37</v>
      </c>
      <c r="B8" s="307" t="s">
        <v>238</v>
      </c>
      <c r="C8" s="52"/>
      <c r="D8" s="84"/>
      <c r="E8" s="52"/>
      <c r="F8" s="71"/>
      <c r="G8" s="52"/>
      <c r="H8" s="52"/>
      <c r="I8" s="52"/>
      <c r="J8" s="71"/>
      <c r="K8" s="52"/>
      <c r="L8" s="84"/>
      <c r="M8" s="71"/>
      <c r="N8" s="136"/>
      <c r="O8" s="333" t="s">
        <v>37</v>
      </c>
      <c r="P8" s="310" t="s">
        <v>238</v>
      </c>
      <c r="Q8" s="67"/>
      <c r="R8" s="68"/>
      <c r="S8" s="83"/>
      <c r="T8" s="84"/>
      <c r="U8" s="54"/>
      <c r="V8" s="71"/>
      <c r="W8" s="54"/>
      <c r="X8" s="85"/>
      <c r="Y8"/>
    </row>
    <row r="9" spans="1:25" s="45" customFormat="1" ht="48.75" customHeight="1">
      <c r="A9" s="324"/>
      <c r="B9" s="308"/>
      <c r="C9" s="245" t="s">
        <v>239</v>
      </c>
      <c r="D9" s="232" t="s">
        <v>18</v>
      </c>
      <c r="E9" s="61"/>
      <c r="F9" s="61"/>
      <c r="G9" s="61"/>
      <c r="H9" s="61"/>
      <c r="I9" s="64" t="s">
        <v>50</v>
      </c>
      <c r="J9" s="64" t="s">
        <v>23</v>
      </c>
      <c r="K9" s="64" t="s">
        <v>43</v>
      </c>
      <c r="L9" s="63" t="s">
        <v>23</v>
      </c>
      <c r="M9" s="74"/>
      <c r="N9" s="74"/>
      <c r="O9" s="333"/>
      <c r="P9" s="311"/>
      <c r="Q9" s="80" t="s">
        <v>108</v>
      </c>
      <c r="R9" s="81" t="s">
        <v>34</v>
      </c>
      <c r="S9" s="91"/>
      <c r="T9" s="68"/>
      <c r="U9" s="61"/>
      <c r="V9" s="61"/>
      <c r="W9" s="61"/>
      <c r="X9" s="138"/>
      <c r="Y9" s="75"/>
    </row>
    <row r="10" spans="1:25" s="45" customFormat="1" ht="47.25" customHeight="1">
      <c r="A10" s="325" t="s">
        <v>45</v>
      </c>
      <c r="B10" s="309" t="s">
        <v>240</v>
      </c>
      <c r="C10" s="217" t="s">
        <v>27</v>
      </c>
      <c r="D10" s="214" t="s">
        <v>23</v>
      </c>
      <c r="E10" s="53"/>
      <c r="F10" s="68"/>
      <c r="G10" s="52"/>
      <c r="H10" s="67"/>
      <c r="I10" s="217" t="s">
        <v>47</v>
      </c>
      <c r="J10" s="214" t="s">
        <v>18</v>
      </c>
      <c r="K10" s="52"/>
      <c r="L10" s="71"/>
      <c r="M10" s="52"/>
      <c r="N10" s="93"/>
      <c r="O10" s="332" t="s">
        <v>45</v>
      </c>
      <c r="P10" s="312" t="s">
        <v>240</v>
      </c>
      <c r="Q10" s="52"/>
      <c r="R10" s="53"/>
      <c r="S10" s="52"/>
      <c r="T10" s="71"/>
      <c r="U10" s="67"/>
      <c r="V10" s="74"/>
      <c r="W10" s="88"/>
      <c r="X10" s="98"/>
      <c r="Y10" s="75"/>
    </row>
    <row r="11" spans="1:25" s="45" customFormat="1" ht="36.75" customHeight="1">
      <c r="A11" s="326"/>
      <c r="B11" s="308"/>
      <c r="C11" s="61"/>
      <c r="D11" s="61"/>
      <c r="E11" s="61"/>
      <c r="F11" s="61"/>
      <c r="G11" s="76"/>
      <c r="H11" s="61"/>
      <c r="I11" s="63" t="s">
        <v>56</v>
      </c>
      <c r="J11" s="64" t="s">
        <v>23</v>
      </c>
      <c r="K11" s="61"/>
      <c r="L11" s="61"/>
      <c r="M11" s="61"/>
      <c r="N11" s="61"/>
      <c r="O11" s="334"/>
      <c r="P11" s="313"/>
      <c r="Q11" s="67"/>
      <c r="R11" s="74"/>
      <c r="S11" s="61"/>
      <c r="T11" s="61"/>
      <c r="U11" s="61"/>
      <c r="V11" s="79"/>
      <c r="W11" s="61"/>
      <c r="X11" s="79"/>
      <c r="Y11" s="75"/>
    </row>
    <row r="12" spans="1:25" s="45" customFormat="1" ht="39" customHeight="1">
      <c r="A12" s="324" t="s">
        <v>52</v>
      </c>
      <c r="B12" s="307" t="s">
        <v>241</v>
      </c>
      <c r="C12" s="243" t="s">
        <v>242</v>
      </c>
      <c r="D12" s="244" t="s">
        <v>18</v>
      </c>
      <c r="E12" s="217" t="s">
        <v>55</v>
      </c>
      <c r="F12" s="214" t="s">
        <v>18</v>
      </c>
      <c r="G12" s="52"/>
      <c r="H12" s="71"/>
      <c r="I12" s="67"/>
      <c r="J12" s="73"/>
      <c r="K12" s="121"/>
      <c r="L12" s="121"/>
      <c r="M12" s="96"/>
      <c r="N12" s="71"/>
      <c r="O12" s="333" t="s">
        <v>52</v>
      </c>
      <c r="P12" s="310" t="s">
        <v>241</v>
      </c>
      <c r="Q12" s="52"/>
      <c r="R12" s="52"/>
      <c r="S12" s="54"/>
      <c r="T12" s="55"/>
      <c r="U12" s="54"/>
      <c r="V12" s="71"/>
      <c r="W12" s="97"/>
      <c r="X12" s="98"/>
      <c r="Y12"/>
    </row>
    <row r="13" spans="1:25" s="45" customFormat="1" ht="39" customHeight="1">
      <c r="A13" s="324"/>
      <c r="B13" s="308"/>
      <c r="C13" s="61"/>
      <c r="D13" s="68"/>
      <c r="E13" s="61"/>
      <c r="F13" s="61"/>
      <c r="G13" s="61"/>
      <c r="H13" s="62"/>
      <c r="I13" s="89" t="s">
        <v>58</v>
      </c>
      <c r="J13" s="78" t="s">
        <v>23</v>
      </c>
      <c r="K13" s="89" t="s">
        <v>87</v>
      </c>
      <c r="L13" s="78" t="s">
        <v>23</v>
      </c>
      <c r="M13" s="61"/>
      <c r="N13" s="79"/>
      <c r="O13" s="333"/>
      <c r="P13" s="311"/>
      <c r="Q13" s="137"/>
      <c r="R13" s="62"/>
      <c r="S13" s="67"/>
      <c r="T13" s="68"/>
      <c r="U13" s="61"/>
      <c r="V13" s="66"/>
      <c r="W13" s="61"/>
      <c r="X13" s="66"/>
      <c r="Y13" s="75"/>
    </row>
    <row r="14" spans="1:25" s="45" customFormat="1" ht="37.5" customHeight="1">
      <c r="A14" s="101" t="s">
        <v>60</v>
      </c>
      <c r="B14" s="284" t="s">
        <v>243</v>
      </c>
      <c r="C14" s="122" t="s">
        <v>99</v>
      </c>
      <c r="D14" s="123" t="s">
        <v>23</v>
      </c>
      <c r="E14" s="246"/>
      <c r="F14" s="71"/>
      <c r="G14" s="52"/>
      <c r="H14" s="71"/>
      <c r="I14" s="52"/>
      <c r="J14" s="52"/>
      <c r="K14" s="52"/>
      <c r="L14" s="52"/>
      <c r="M14" s="52"/>
      <c r="N14" s="93"/>
      <c r="O14" s="102" t="s">
        <v>60</v>
      </c>
      <c r="P14" s="285" t="s">
        <v>243</v>
      </c>
      <c r="Q14" s="103"/>
      <c r="R14" s="104"/>
      <c r="S14" s="53"/>
      <c r="T14" s="73"/>
      <c r="U14" s="53"/>
      <c r="V14" s="73"/>
      <c r="W14" s="52"/>
      <c r="X14" s="98"/>
      <c r="Y14"/>
    </row>
    <row r="15" spans="1:25" s="45" customFormat="1" ht="37.5" hidden="1" customHeight="1">
      <c r="A15" s="105" t="s">
        <v>62</v>
      </c>
      <c r="B15" s="106"/>
      <c r="C15" s="59"/>
      <c r="D15" s="58"/>
      <c r="E15" s="96"/>
      <c r="F15" s="58"/>
      <c r="H15" s="58"/>
      <c r="I15" s="59"/>
      <c r="J15" s="58"/>
      <c r="K15" s="59"/>
      <c r="L15" s="58"/>
      <c r="M15" s="59"/>
      <c r="N15" s="107"/>
      <c r="O15" s="108" t="s">
        <v>62</v>
      </c>
      <c r="P15" s="286" t="s">
        <v>63</v>
      </c>
      <c r="Q15" s="109"/>
      <c r="R15" s="110"/>
      <c r="S15" s="67"/>
      <c r="T15" s="68"/>
      <c r="U15" s="67"/>
      <c r="V15" s="68"/>
      <c r="W15" s="59"/>
      <c r="X15" s="60"/>
      <c r="Y15"/>
    </row>
    <row r="16" spans="1:25" ht="24.75" customHeight="1">
      <c r="A16" s="304" t="s">
        <v>3</v>
      </c>
      <c r="B16" s="305"/>
      <c r="C16" s="111" t="s">
        <v>11</v>
      </c>
      <c r="D16" s="50" t="s">
        <v>5</v>
      </c>
      <c r="E16" s="50" t="s">
        <v>12</v>
      </c>
      <c r="F16" s="50" t="s">
        <v>5</v>
      </c>
      <c r="G16" s="50" t="s">
        <v>13</v>
      </c>
      <c r="H16" s="50" t="s">
        <v>5</v>
      </c>
      <c r="I16" s="50" t="s">
        <v>14</v>
      </c>
      <c r="J16" s="50" t="s">
        <v>5</v>
      </c>
      <c r="K16" s="280" t="s">
        <v>9</v>
      </c>
      <c r="L16" s="281" t="s">
        <v>5</v>
      </c>
      <c r="M16" s="280" t="s">
        <v>10</v>
      </c>
      <c r="N16" s="287" t="s">
        <v>5</v>
      </c>
      <c r="O16" s="304" t="s">
        <v>3</v>
      </c>
      <c r="P16" s="306"/>
      <c r="Q16" s="51" t="s">
        <v>11</v>
      </c>
      <c r="R16" s="50" t="s">
        <v>5</v>
      </c>
      <c r="S16" s="50" t="s">
        <v>12</v>
      </c>
      <c r="T16" s="50" t="s">
        <v>5</v>
      </c>
      <c r="U16" s="50" t="s">
        <v>13</v>
      </c>
      <c r="V16" s="50" t="s">
        <v>5</v>
      </c>
      <c r="W16" s="50" t="s">
        <v>14</v>
      </c>
      <c r="X16" s="112" t="s">
        <v>5</v>
      </c>
    </row>
    <row r="17" spans="1:35" s="45" customFormat="1" ht="48" customHeight="1">
      <c r="A17" s="324" t="s">
        <v>15</v>
      </c>
      <c r="B17" s="307" t="s">
        <v>244</v>
      </c>
      <c r="C17" s="67"/>
      <c r="D17" s="52"/>
      <c r="E17" s="52"/>
      <c r="F17" s="67"/>
      <c r="G17" s="52"/>
      <c r="H17" s="68"/>
      <c r="I17" s="52"/>
      <c r="J17" s="68"/>
      <c r="K17" s="52"/>
      <c r="L17" s="113"/>
      <c r="M17" s="54"/>
      <c r="N17" s="113"/>
      <c r="O17" s="333" t="s">
        <v>15</v>
      </c>
      <c r="P17" s="310" t="s">
        <v>244</v>
      </c>
      <c r="Q17" s="215"/>
      <c r="R17" s="55"/>
      <c r="S17" s="88"/>
      <c r="T17" s="84"/>
      <c r="U17" s="88"/>
      <c r="V17" s="84"/>
      <c r="W17" s="114"/>
      <c r="X17" s="115"/>
    </row>
    <row r="18" spans="1:35" s="45" customFormat="1" ht="41.25" customHeight="1">
      <c r="A18" s="324"/>
      <c r="B18" s="308"/>
      <c r="C18" s="61"/>
      <c r="D18" s="76"/>
      <c r="E18" s="63" t="s">
        <v>189</v>
      </c>
      <c r="F18" s="63" t="s">
        <v>18</v>
      </c>
      <c r="G18" s="63" t="s">
        <v>71</v>
      </c>
      <c r="H18" s="156" t="s">
        <v>18</v>
      </c>
      <c r="I18" s="61"/>
      <c r="J18" s="79"/>
      <c r="K18" s="88"/>
      <c r="L18" s="79"/>
      <c r="M18" s="61"/>
      <c r="N18" s="79"/>
      <c r="O18" s="333"/>
      <c r="P18" s="311"/>
      <c r="Q18" s="61"/>
      <c r="R18" s="66"/>
      <c r="S18" s="61"/>
      <c r="T18" s="61"/>
      <c r="U18" s="61"/>
      <c r="V18" s="61"/>
      <c r="W18" s="61"/>
      <c r="X18" s="69"/>
    </row>
    <row r="19" spans="1:35" s="45" customFormat="1" ht="46.9" customHeight="1">
      <c r="A19" s="325" t="s">
        <v>25</v>
      </c>
      <c r="B19" s="307" t="s">
        <v>245</v>
      </c>
      <c r="C19" s="52"/>
      <c r="D19" s="84"/>
      <c r="E19" s="53"/>
      <c r="F19" s="84"/>
      <c r="G19" s="67"/>
      <c r="H19" s="67"/>
      <c r="I19" s="217" t="s">
        <v>209</v>
      </c>
      <c r="J19" s="87" t="s">
        <v>23</v>
      </c>
      <c r="K19" s="217" t="s">
        <v>207</v>
      </c>
      <c r="L19" s="218" t="s">
        <v>23</v>
      </c>
      <c r="M19" s="52"/>
      <c r="N19" s="93"/>
      <c r="O19" s="332" t="s">
        <v>25</v>
      </c>
      <c r="P19" s="312" t="s">
        <v>245</v>
      </c>
      <c r="Q19" s="120"/>
      <c r="R19" s="120"/>
      <c r="S19" s="121"/>
      <c r="T19" s="120"/>
      <c r="U19" s="53"/>
      <c r="V19" s="73"/>
      <c r="W19" s="54"/>
      <c r="X19" s="98"/>
      <c r="Y19" s="124"/>
    </row>
    <row r="20" spans="1:35" s="45" customFormat="1" ht="46.5" customHeight="1">
      <c r="A20" s="326"/>
      <c r="B20" s="308"/>
      <c r="C20" s="100" t="s">
        <v>203</v>
      </c>
      <c r="D20" s="100" t="s">
        <v>18</v>
      </c>
      <c r="E20" s="67"/>
      <c r="F20" s="61"/>
      <c r="G20" s="61"/>
      <c r="H20" s="79"/>
      <c r="I20" s="63" t="s">
        <v>66</v>
      </c>
      <c r="J20" s="156" t="s">
        <v>18</v>
      </c>
      <c r="K20" s="61"/>
      <c r="L20" s="79"/>
      <c r="M20" s="61"/>
      <c r="N20" s="79"/>
      <c r="O20" s="334"/>
      <c r="P20" s="313"/>
      <c r="Q20" s="224" t="s">
        <v>246</v>
      </c>
      <c r="R20" s="247" t="s">
        <v>34</v>
      </c>
      <c r="S20" s="80" t="s">
        <v>231</v>
      </c>
      <c r="T20" s="92" t="s">
        <v>34</v>
      </c>
      <c r="U20" s="61"/>
      <c r="V20" s="79"/>
      <c r="W20" s="61"/>
      <c r="X20" s="66"/>
      <c r="Y20" s="124"/>
    </row>
    <row r="21" spans="1:35" s="45" customFormat="1" ht="45.75" customHeight="1">
      <c r="A21" s="324" t="s">
        <v>37</v>
      </c>
      <c r="B21" s="307" t="s">
        <v>247</v>
      </c>
      <c r="C21" s="88"/>
      <c r="D21" s="68"/>
      <c r="E21" s="52"/>
      <c r="F21" s="67"/>
      <c r="G21" s="94" t="s">
        <v>206</v>
      </c>
      <c r="H21" s="94" t="s">
        <v>18</v>
      </c>
      <c r="I21" s="77" t="s">
        <v>117</v>
      </c>
      <c r="J21" s="87" t="s">
        <v>18</v>
      </c>
      <c r="K21" s="54"/>
      <c r="L21" s="71"/>
      <c r="M21" s="88"/>
      <c r="N21" s="68"/>
      <c r="O21" s="333" t="s">
        <v>37</v>
      </c>
      <c r="P21" s="310" t="s">
        <v>247</v>
      </c>
      <c r="Q21" s="67"/>
      <c r="R21" s="68"/>
      <c r="S21" s="54"/>
      <c r="T21" s="55"/>
      <c r="U21" s="54"/>
      <c r="V21" s="84"/>
      <c r="W21" s="73"/>
      <c r="X21" s="127"/>
    </row>
    <row r="22" spans="1:35" s="45" customFormat="1" ht="53.25" customHeight="1">
      <c r="A22" s="324"/>
      <c r="B22" s="308"/>
      <c r="C22" s="67"/>
      <c r="D22" s="67"/>
      <c r="E22" s="61"/>
      <c r="F22" s="79"/>
      <c r="G22" s="63" t="s">
        <v>96</v>
      </c>
      <c r="H22" s="156" t="s">
        <v>23</v>
      </c>
      <c r="I22" s="63" t="s">
        <v>72</v>
      </c>
      <c r="J22" s="156" t="s">
        <v>23</v>
      </c>
      <c r="K22" s="248" t="s">
        <v>182</v>
      </c>
      <c r="L22" s="244" t="s">
        <v>23</v>
      </c>
      <c r="M22" s="61"/>
      <c r="N22" s="79"/>
      <c r="O22" s="333"/>
      <c r="P22" s="311"/>
      <c r="Q22" s="61"/>
      <c r="R22" s="79"/>
      <c r="S22" s="67"/>
      <c r="T22" s="68"/>
      <c r="U22" s="61"/>
      <c r="V22" s="66"/>
      <c r="W22" s="61"/>
      <c r="X22" s="66"/>
      <c r="Y22" s="124"/>
    </row>
    <row r="23" spans="1:35" s="45" customFormat="1" ht="42.75" customHeight="1">
      <c r="A23" s="325" t="s">
        <v>45</v>
      </c>
      <c r="B23" s="307" t="s">
        <v>248</v>
      </c>
      <c r="C23" s="217" t="s">
        <v>181</v>
      </c>
      <c r="D23" s="214" t="s">
        <v>18</v>
      </c>
      <c r="E23" s="53"/>
      <c r="F23" s="68"/>
      <c r="G23" s="52"/>
      <c r="H23" s="68"/>
      <c r="I23" s="217" t="s">
        <v>86</v>
      </c>
      <c r="J23" s="218" t="s">
        <v>23</v>
      </c>
      <c r="K23" s="217" t="s">
        <v>119</v>
      </c>
      <c r="L23" s="87" t="s">
        <v>23</v>
      </c>
      <c r="M23" s="88"/>
      <c r="N23" s="71"/>
      <c r="O23" s="332" t="s">
        <v>45</v>
      </c>
      <c r="P23" s="312" t="s">
        <v>248</v>
      </c>
      <c r="Q23" s="53"/>
      <c r="R23" s="53"/>
      <c r="S23" s="53"/>
      <c r="T23" s="73"/>
      <c r="U23" s="52"/>
      <c r="V23" s="73"/>
      <c r="W23" s="73"/>
      <c r="X23" s="127"/>
    </row>
    <row r="24" spans="1:35" s="45" customFormat="1" ht="49.5" customHeight="1">
      <c r="A24" s="326"/>
      <c r="B24" s="308"/>
      <c r="C24" s="61"/>
      <c r="D24" s="68"/>
      <c r="E24" s="67"/>
      <c r="F24" s="61"/>
      <c r="G24" s="65" t="s">
        <v>81</v>
      </c>
      <c r="H24" s="156" t="s">
        <v>18</v>
      </c>
      <c r="I24" s="67"/>
      <c r="J24" s="61"/>
      <c r="K24" s="88"/>
      <c r="L24" s="79"/>
      <c r="M24" s="61"/>
      <c r="N24" s="61"/>
      <c r="O24" s="334"/>
      <c r="P24" s="313"/>
      <c r="Q24" s="61"/>
      <c r="R24" s="79"/>
      <c r="S24" s="61"/>
      <c r="T24" s="66"/>
      <c r="U24" s="61"/>
      <c r="V24" s="79"/>
      <c r="W24" s="80" t="s">
        <v>249</v>
      </c>
      <c r="X24" s="92" t="s">
        <v>34</v>
      </c>
      <c r="Y24" s="124"/>
    </row>
    <row r="25" spans="1:35" s="45" customFormat="1" ht="50.25" customHeight="1">
      <c r="A25" s="324" t="s">
        <v>52</v>
      </c>
      <c r="B25" s="307" t="s">
        <v>250</v>
      </c>
      <c r="C25" s="119" t="s">
        <v>227</v>
      </c>
      <c r="D25" s="94" t="s">
        <v>18</v>
      </c>
      <c r="E25" s="52"/>
      <c r="F25" s="68"/>
      <c r="G25" s="94" t="s">
        <v>228</v>
      </c>
      <c r="H25" s="94" t="s">
        <v>18</v>
      </c>
      <c r="I25" s="95" t="s">
        <v>229</v>
      </c>
      <c r="J25" s="94" t="s">
        <v>18</v>
      </c>
      <c r="K25" s="52"/>
      <c r="L25" s="88"/>
      <c r="M25" s="88"/>
      <c r="N25" s="71"/>
      <c r="O25" s="333" t="s">
        <v>52</v>
      </c>
      <c r="P25" s="310" t="s">
        <v>250</v>
      </c>
      <c r="Q25" s="52"/>
      <c r="R25" s="84"/>
      <c r="S25" s="88"/>
      <c r="T25" s="71"/>
      <c r="U25" s="54"/>
      <c r="V25" s="55"/>
      <c r="W25" s="129"/>
      <c r="X25" s="159"/>
    </row>
    <row r="26" spans="1:35" s="45" customFormat="1" ht="43.5" customHeight="1">
      <c r="A26" s="324"/>
      <c r="B26" s="308"/>
      <c r="C26" s="119" t="s">
        <v>230</v>
      </c>
      <c r="D26" s="100" t="s">
        <v>23</v>
      </c>
      <c r="E26" s="89" t="s">
        <v>85</v>
      </c>
      <c r="F26" s="218" t="s">
        <v>23</v>
      </c>
      <c r="G26" s="61"/>
      <c r="H26" s="79"/>
      <c r="I26" s="61"/>
      <c r="J26" s="84"/>
      <c r="K26" s="88"/>
      <c r="L26" s="79"/>
      <c r="M26" s="61"/>
      <c r="N26" s="61"/>
      <c r="O26" s="333"/>
      <c r="P26" s="311"/>
      <c r="Q26" s="54"/>
      <c r="R26" s="61"/>
      <c r="S26" s="80" t="s">
        <v>225</v>
      </c>
      <c r="T26" s="92" t="s">
        <v>44</v>
      </c>
      <c r="U26" s="67"/>
      <c r="V26" s="68"/>
      <c r="W26" s="67"/>
      <c r="X26" s="132"/>
    </row>
    <row r="27" spans="1:35" s="45" customFormat="1" ht="40.5" customHeight="1">
      <c r="A27" s="70" t="s">
        <v>60</v>
      </c>
      <c r="B27" s="284" t="s">
        <v>251</v>
      </c>
      <c r="C27" s="52"/>
      <c r="D27" s="71"/>
      <c r="E27" s="54"/>
      <c r="F27" s="71"/>
      <c r="G27" s="54"/>
      <c r="H27" s="71"/>
      <c r="I27" s="54"/>
      <c r="J27" s="71"/>
      <c r="K27" s="52"/>
      <c r="L27" s="71"/>
      <c r="M27" s="53"/>
      <c r="N27" s="93"/>
      <c r="O27" s="56" t="s">
        <v>60</v>
      </c>
      <c r="P27" s="285" t="s">
        <v>251</v>
      </c>
      <c r="Q27" s="103"/>
      <c r="R27" s="104"/>
      <c r="S27" s="133"/>
      <c r="T27" s="73"/>
      <c r="U27" s="52"/>
      <c r="V27" s="73"/>
      <c r="W27" s="97"/>
      <c r="X27" s="134"/>
    </row>
    <row r="28" spans="1:35" s="45" customFormat="1" ht="40.5" hidden="1" customHeight="1">
      <c r="A28" s="105" t="s">
        <v>62</v>
      </c>
      <c r="B28" s="106"/>
      <c r="C28" s="59"/>
      <c r="D28" s="58"/>
      <c r="E28" s="59"/>
      <c r="F28" s="58"/>
      <c r="G28" s="59"/>
      <c r="H28" s="58"/>
      <c r="I28" s="59"/>
      <c r="J28" s="58"/>
      <c r="K28" s="67"/>
      <c r="L28" s="58"/>
      <c r="M28" s="67"/>
      <c r="N28" s="107"/>
      <c r="O28" s="108" t="s">
        <v>62</v>
      </c>
      <c r="P28" s="286" t="s">
        <v>100</v>
      </c>
      <c r="Q28" s="109"/>
      <c r="R28" s="110"/>
      <c r="S28" s="135"/>
      <c r="T28" s="68"/>
      <c r="U28" s="59"/>
      <c r="V28" s="68"/>
      <c r="W28" s="59"/>
      <c r="X28" s="60"/>
    </row>
    <row r="29" spans="1:35" ht="24.95" customHeight="1">
      <c r="A29" s="304" t="s">
        <v>3</v>
      </c>
      <c r="B29" s="305"/>
      <c r="C29" s="50" t="s">
        <v>11</v>
      </c>
      <c r="D29" s="50" t="s">
        <v>5</v>
      </c>
      <c r="E29" s="50" t="s">
        <v>12</v>
      </c>
      <c r="F29" s="50" t="s">
        <v>5</v>
      </c>
      <c r="G29" s="50" t="s">
        <v>13</v>
      </c>
      <c r="H29" s="50" t="s">
        <v>5</v>
      </c>
      <c r="I29" s="50" t="s">
        <v>101</v>
      </c>
      <c r="J29" s="50" t="s">
        <v>5</v>
      </c>
      <c r="K29" s="280" t="s">
        <v>9</v>
      </c>
      <c r="L29" s="281" t="s">
        <v>5</v>
      </c>
      <c r="M29" s="280" t="s">
        <v>10</v>
      </c>
      <c r="N29" s="287" t="s">
        <v>5</v>
      </c>
      <c r="O29" s="304" t="s">
        <v>3</v>
      </c>
      <c r="P29" s="306"/>
      <c r="Q29" s="51" t="s">
        <v>11</v>
      </c>
      <c r="R29" s="50" t="s">
        <v>5</v>
      </c>
      <c r="S29" s="50" t="s">
        <v>12</v>
      </c>
      <c r="T29" s="50" t="s">
        <v>5</v>
      </c>
      <c r="U29" s="50" t="s">
        <v>13</v>
      </c>
      <c r="V29" s="50" t="s">
        <v>5</v>
      </c>
      <c r="W29" s="50" t="s">
        <v>14</v>
      </c>
      <c r="X29" s="112" t="s">
        <v>5</v>
      </c>
      <c r="Y29" s="45"/>
      <c r="Z29" s="45"/>
      <c r="AA29" s="45"/>
      <c r="AB29" s="45"/>
      <c r="AC29" s="45"/>
      <c r="AD29" s="45"/>
      <c r="AE29" s="45"/>
      <c r="AF29" s="45"/>
      <c r="AG29" s="45"/>
      <c r="AI29" s="45"/>
    </row>
    <row r="30" spans="1:35" s="46" customFormat="1" ht="45" customHeight="1">
      <c r="A30" s="327" t="s">
        <v>15</v>
      </c>
      <c r="B30" s="307" t="s">
        <v>252</v>
      </c>
      <c r="C30" s="67"/>
      <c r="D30" s="52"/>
      <c r="E30" s="53"/>
      <c r="F30" s="67"/>
      <c r="G30" s="52"/>
      <c r="H30" s="68"/>
      <c r="I30" s="52"/>
      <c r="J30" s="68"/>
      <c r="K30" s="67"/>
      <c r="L30" s="68"/>
      <c r="M30" s="54"/>
      <c r="N30" s="136"/>
      <c r="O30" s="333" t="s">
        <v>15</v>
      </c>
      <c r="P30" s="310" t="s">
        <v>252</v>
      </c>
      <c r="Q30" s="137"/>
      <c r="R30" s="84"/>
      <c r="S30" s="88"/>
      <c r="T30" s="84"/>
      <c r="U30" s="54"/>
      <c r="V30" s="55"/>
      <c r="W30" s="114"/>
      <c r="X30" s="115"/>
      <c r="Y30" s="45"/>
      <c r="Z30" s="45"/>
      <c r="AA30" s="45"/>
      <c r="AB30" s="45"/>
      <c r="AC30" s="45"/>
      <c r="AD30" s="45"/>
      <c r="AE30" s="45"/>
      <c r="AF30" s="45"/>
      <c r="AG30" s="45"/>
      <c r="AH30"/>
      <c r="AI30" s="45"/>
    </row>
    <row r="31" spans="1:35" s="46" customFormat="1" ht="38.25" customHeight="1">
      <c r="A31" s="327"/>
      <c r="B31" s="308"/>
      <c r="C31" s="119" t="s">
        <v>253</v>
      </c>
      <c r="D31" s="100" t="s">
        <v>18</v>
      </c>
      <c r="E31" s="63" t="s">
        <v>106</v>
      </c>
      <c r="F31" s="63" t="s">
        <v>18</v>
      </c>
      <c r="G31" s="61"/>
      <c r="H31" s="79"/>
      <c r="I31" s="100" t="s">
        <v>254</v>
      </c>
      <c r="J31" s="100" t="s">
        <v>18</v>
      </c>
      <c r="K31" s="224" t="s">
        <v>255</v>
      </c>
      <c r="L31" s="118" t="s">
        <v>23</v>
      </c>
      <c r="M31" s="67"/>
      <c r="N31" s="138"/>
      <c r="O31" s="333"/>
      <c r="P31" s="311"/>
      <c r="Q31" s="61"/>
      <c r="R31" s="66"/>
      <c r="S31" s="67"/>
      <c r="T31" s="68"/>
      <c r="U31" s="61"/>
      <c r="V31" s="68"/>
      <c r="W31" s="61"/>
      <c r="X31" s="69"/>
      <c r="Y31" s="45"/>
      <c r="Z31" s="45"/>
      <c r="AA31" s="45"/>
      <c r="AB31" s="45"/>
      <c r="AC31" s="45"/>
      <c r="AD31" s="45"/>
      <c r="AE31" s="45"/>
      <c r="AF31" s="45"/>
      <c r="AG31" s="45"/>
      <c r="AH31"/>
      <c r="AI31" s="45"/>
    </row>
    <row r="32" spans="1:35" s="46" customFormat="1" ht="42" customHeight="1">
      <c r="A32" s="328" t="s">
        <v>25</v>
      </c>
      <c r="B32" s="307" t="s">
        <v>256</v>
      </c>
      <c r="C32" s="52"/>
      <c r="D32" s="68"/>
      <c r="E32" s="216" t="s">
        <v>235</v>
      </c>
      <c r="F32" s="216" t="s">
        <v>18</v>
      </c>
      <c r="G32" s="217" t="s">
        <v>47</v>
      </c>
      <c r="H32" s="214" t="s">
        <v>18</v>
      </c>
      <c r="I32" s="88"/>
      <c r="J32" s="73"/>
      <c r="K32" s="52"/>
      <c r="L32" s="71"/>
      <c r="M32" s="53"/>
      <c r="N32" s="73"/>
      <c r="O32" s="332" t="s">
        <v>25</v>
      </c>
      <c r="P32" s="312" t="s">
        <v>256</v>
      </c>
      <c r="Q32" s="72"/>
      <c r="R32" s="71"/>
      <c r="S32" s="52"/>
      <c r="T32" s="71"/>
      <c r="U32" s="52"/>
      <c r="V32" s="71"/>
      <c r="W32" s="52"/>
      <c r="X32" s="98"/>
      <c r="Y32" s="139"/>
      <c r="Z32" s="45"/>
      <c r="AA32" s="45"/>
      <c r="AB32" s="45"/>
      <c r="AC32" s="45"/>
      <c r="AD32" s="45"/>
      <c r="AE32" s="45"/>
      <c r="AF32" s="45"/>
      <c r="AG32" s="45"/>
      <c r="AH32"/>
      <c r="AI32" s="45"/>
    </row>
    <row r="33" spans="1:35" s="46" customFormat="1" ht="39" customHeight="1">
      <c r="A33" s="329"/>
      <c r="B33" s="308"/>
      <c r="C33" s="77" t="s">
        <v>27</v>
      </c>
      <c r="D33" s="87" t="s">
        <v>23</v>
      </c>
      <c r="E33" s="131" t="s">
        <v>69</v>
      </c>
      <c r="F33" s="218" t="s">
        <v>23</v>
      </c>
      <c r="G33" s="61"/>
      <c r="H33" s="61"/>
      <c r="I33" s="61"/>
      <c r="J33" s="79"/>
      <c r="K33" s="61"/>
      <c r="L33" s="79"/>
      <c r="M33" s="61"/>
      <c r="N33" s="61"/>
      <c r="O33" s="334"/>
      <c r="P33" s="313"/>
      <c r="Q33" s="61"/>
      <c r="R33" s="79"/>
      <c r="S33" s="61"/>
      <c r="T33" s="79"/>
      <c r="U33" s="61"/>
      <c r="V33" s="79"/>
      <c r="W33" s="61"/>
      <c r="X33" s="69"/>
      <c r="Y33" s="45"/>
      <c r="Z33" s="45"/>
      <c r="AA33" s="45"/>
      <c r="AB33" s="45"/>
      <c r="AC33" s="45"/>
      <c r="AD33" s="45"/>
      <c r="AE33" s="45"/>
      <c r="AF33" s="45"/>
      <c r="AG33" s="45"/>
      <c r="AH33"/>
      <c r="AI33" s="45"/>
    </row>
    <row r="34" spans="1:35" s="46" customFormat="1" ht="45" customHeight="1">
      <c r="A34" s="327" t="s">
        <v>37</v>
      </c>
      <c r="B34" s="307" t="s">
        <v>257</v>
      </c>
      <c r="C34" s="52"/>
      <c r="D34" s="52"/>
      <c r="E34" s="52"/>
      <c r="F34" s="52"/>
      <c r="G34" s="52"/>
      <c r="H34" s="73"/>
      <c r="I34" s="52"/>
      <c r="J34" s="71"/>
      <c r="K34" s="67"/>
      <c r="L34" s="52"/>
      <c r="M34" s="88"/>
      <c r="N34" s="52"/>
      <c r="O34" s="333" t="s">
        <v>37</v>
      </c>
      <c r="P34" s="310" t="s">
        <v>257</v>
      </c>
      <c r="Q34" s="120"/>
      <c r="R34" s="142"/>
      <c r="S34" s="142"/>
      <c r="T34" s="142"/>
      <c r="U34" s="142"/>
      <c r="V34" s="142"/>
      <c r="W34" s="142"/>
      <c r="X34" s="115"/>
      <c r="Y34" s="45"/>
      <c r="Z34" s="45"/>
      <c r="AA34" s="45"/>
      <c r="AB34" s="45"/>
      <c r="AC34" s="45"/>
      <c r="AD34" s="45"/>
      <c r="AE34" s="45"/>
      <c r="AF34" s="45"/>
      <c r="AG34" s="45"/>
      <c r="AH34"/>
      <c r="AI34" s="45"/>
    </row>
    <row r="35" spans="1:35" s="46" customFormat="1" ht="45" customHeight="1">
      <c r="A35" s="327"/>
      <c r="B35" s="308"/>
      <c r="C35" s="89" t="s">
        <v>80</v>
      </c>
      <c r="D35" s="218" t="s">
        <v>18</v>
      </c>
      <c r="E35" s="61"/>
      <c r="F35" s="79"/>
      <c r="G35" s="61"/>
      <c r="H35" s="79"/>
      <c r="I35" s="63" t="s">
        <v>50</v>
      </c>
      <c r="J35" s="64" t="s">
        <v>23</v>
      </c>
      <c r="K35" s="64" t="s">
        <v>43</v>
      </c>
      <c r="L35" s="65" t="s">
        <v>23</v>
      </c>
      <c r="M35" s="143"/>
      <c r="N35" s="144"/>
      <c r="O35" s="333"/>
      <c r="P35" s="311"/>
      <c r="Q35" s="61"/>
      <c r="R35" s="79"/>
      <c r="S35" s="61"/>
      <c r="T35" s="67"/>
      <c r="U35" s="61"/>
      <c r="V35" s="67"/>
      <c r="W35" s="61"/>
      <c r="X35" s="66"/>
      <c r="Y35" s="124"/>
      <c r="Z35" s="45"/>
      <c r="AA35" s="45"/>
      <c r="AB35" s="45"/>
      <c r="AC35" s="45"/>
      <c r="AD35" s="45"/>
      <c r="AE35" s="45"/>
      <c r="AF35" s="45"/>
      <c r="AG35" s="45"/>
      <c r="AH35"/>
      <c r="AI35" s="45"/>
    </row>
    <row r="36" spans="1:35" s="46" customFormat="1" ht="48" customHeight="1">
      <c r="A36" s="325" t="s">
        <v>45</v>
      </c>
      <c r="B36" s="307" t="s">
        <v>258</v>
      </c>
      <c r="C36" s="157" t="s">
        <v>259</v>
      </c>
      <c r="D36" s="119" t="s">
        <v>18</v>
      </c>
      <c r="E36" s="52"/>
      <c r="F36" s="71"/>
      <c r="G36" s="157" t="s">
        <v>260</v>
      </c>
      <c r="H36" s="119" t="s">
        <v>18</v>
      </c>
      <c r="I36" s="88"/>
      <c r="J36" s="73"/>
      <c r="K36" s="52"/>
      <c r="L36" s="71"/>
      <c r="M36" s="71"/>
      <c r="N36" s="52"/>
      <c r="O36" s="332" t="s">
        <v>45</v>
      </c>
      <c r="P36" s="312" t="s">
        <v>258</v>
      </c>
      <c r="Q36" s="145"/>
      <c r="R36" s="55"/>
      <c r="S36" s="54"/>
      <c r="T36" s="71"/>
      <c r="U36" s="88"/>
      <c r="V36" s="71"/>
      <c r="W36" s="52"/>
      <c r="X36" s="132"/>
      <c r="Y36" s="45"/>
      <c r="Z36" s="45"/>
      <c r="AA36" s="45"/>
      <c r="AB36" s="45"/>
      <c r="AC36" s="45"/>
      <c r="AD36" s="45"/>
      <c r="AE36" s="45"/>
      <c r="AF36" s="45"/>
      <c r="AG36" s="45"/>
      <c r="AH36"/>
      <c r="AI36" s="45"/>
    </row>
    <row r="37" spans="1:35" s="46" customFormat="1" ht="45.75" customHeight="1">
      <c r="A37" s="326"/>
      <c r="B37" s="308"/>
      <c r="C37" s="67"/>
      <c r="D37" s="61"/>
      <c r="E37" s="224" t="s">
        <v>261</v>
      </c>
      <c r="F37" s="118" t="s">
        <v>23</v>
      </c>
      <c r="G37" s="61"/>
      <c r="H37" s="68"/>
      <c r="I37" s="211" t="s">
        <v>56</v>
      </c>
      <c r="J37" s="226" t="s">
        <v>23</v>
      </c>
      <c r="K37" s="61"/>
      <c r="L37" s="61"/>
      <c r="M37" s="88"/>
      <c r="N37" s="144"/>
      <c r="O37" s="334"/>
      <c r="P37" s="313"/>
      <c r="Q37" s="61"/>
      <c r="R37" s="61"/>
      <c r="S37" s="67"/>
      <c r="T37" s="68"/>
      <c r="U37" s="61"/>
      <c r="V37" s="66"/>
      <c r="W37" s="61"/>
      <c r="X37" s="66"/>
      <c r="Y37" s="124"/>
      <c r="Z37" s="45"/>
      <c r="AA37" s="45"/>
      <c r="AB37" s="45"/>
      <c r="AC37" s="45"/>
      <c r="AD37" s="45"/>
      <c r="AE37" s="45"/>
      <c r="AF37" s="45"/>
      <c r="AG37" s="45"/>
      <c r="AH37"/>
      <c r="AI37" s="45"/>
    </row>
    <row r="38" spans="1:35" s="45" customFormat="1" ht="36.75" customHeight="1">
      <c r="A38" s="324" t="s">
        <v>52</v>
      </c>
      <c r="B38" s="307" t="s">
        <v>262</v>
      </c>
      <c r="C38" s="53"/>
      <c r="D38" s="73"/>
      <c r="E38" s="52"/>
      <c r="F38" s="73"/>
      <c r="G38" s="52"/>
      <c r="H38" s="71"/>
      <c r="I38" s="217" t="s">
        <v>58</v>
      </c>
      <c r="J38" s="214" t="s">
        <v>23</v>
      </c>
      <c r="K38" s="233" t="s">
        <v>87</v>
      </c>
      <c r="L38" s="87" t="s">
        <v>23</v>
      </c>
      <c r="M38" s="52"/>
      <c r="N38" s="52"/>
      <c r="O38" s="333" t="s">
        <v>52</v>
      </c>
      <c r="P38" s="310" t="s">
        <v>262</v>
      </c>
      <c r="Q38" s="145"/>
      <c r="R38" s="55"/>
      <c r="S38" s="52"/>
      <c r="T38" s="71"/>
      <c r="U38" s="54"/>
      <c r="V38" s="55"/>
      <c r="W38" s="129"/>
      <c r="X38" s="130"/>
      <c r="AH38"/>
    </row>
    <row r="39" spans="1:35" s="45" customFormat="1" ht="41.25" customHeight="1">
      <c r="A39" s="324"/>
      <c r="B39" s="308"/>
      <c r="C39" s="89" t="s">
        <v>55</v>
      </c>
      <c r="D39" s="78" t="s">
        <v>18</v>
      </c>
      <c r="E39" s="131" t="s">
        <v>39</v>
      </c>
      <c r="F39" s="78" t="s">
        <v>18</v>
      </c>
      <c r="G39" s="61"/>
      <c r="H39" s="68"/>
      <c r="I39" s="221" t="s">
        <v>263</v>
      </c>
      <c r="J39" s="249" t="s">
        <v>18</v>
      </c>
      <c r="K39" s="59"/>
      <c r="L39" s="68"/>
      <c r="M39" s="143"/>
      <c r="N39" s="144"/>
      <c r="O39" s="333"/>
      <c r="P39" s="311"/>
      <c r="Q39" s="61"/>
      <c r="R39" s="61"/>
      <c r="S39" s="67"/>
      <c r="T39" s="68"/>
      <c r="U39" s="61"/>
      <c r="V39" s="79"/>
      <c r="W39" s="61"/>
      <c r="X39" s="66"/>
      <c r="Y39" s="124"/>
      <c r="AH39"/>
    </row>
    <row r="40" spans="1:35" s="45" customFormat="1" ht="40.5" customHeight="1">
      <c r="A40" s="101" t="s">
        <v>60</v>
      </c>
      <c r="B40" s="283" t="s">
        <v>264</v>
      </c>
      <c r="C40" s="122" t="s">
        <v>99</v>
      </c>
      <c r="D40" s="123" t="s">
        <v>23</v>
      </c>
      <c r="E40" s="52" t="s">
        <v>113</v>
      </c>
      <c r="F40" s="71"/>
      <c r="G40" s="52"/>
      <c r="H40" s="71"/>
      <c r="I40" s="52"/>
      <c r="J40" s="71"/>
      <c r="K40" s="71"/>
      <c r="L40" s="146"/>
      <c r="M40" s="71"/>
      <c r="N40" s="147"/>
      <c r="O40" s="102" t="s">
        <v>60</v>
      </c>
      <c r="P40" s="285" t="s">
        <v>264</v>
      </c>
      <c r="Q40" s="103"/>
      <c r="R40" s="104"/>
      <c r="S40" s="148"/>
      <c r="T40" s="71"/>
      <c r="U40" s="146"/>
      <c r="V40" s="71"/>
      <c r="W40" s="53"/>
      <c r="X40" s="98"/>
      <c r="AH40"/>
    </row>
    <row r="41" spans="1:35" s="45" customFormat="1" ht="40.5" hidden="1" customHeight="1">
      <c r="A41" s="105" t="s">
        <v>62</v>
      </c>
      <c r="B41" s="149"/>
      <c r="C41" s="59"/>
      <c r="D41" s="58"/>
      <c r="E41" s="59"/>
      <c r="F41" s="58"/>
      <c r="G41" s="59"/>
      <c r="H41" s="58"/>
      <c r="I41" s="58"/>
      <c r="J41" s="58"/>
      <c r="K41" s="58"/>
      <c r="L41" s="150"/>
      <c r="M41" s="58"/>
      <c r="N41" s="151"/>
      <c r="O41" s="108" t="s">
        <v>62</v>
      </c>
      <c r="P41" s="288" t="s">
        <v>114</v>
      </c>
      <c r="Q41" s="109"/>
      <c r="R41" s="110"/>
      <c r="S41" s="152"/>
      <c r="T41" s="58"/>
      <c r="U41" s="150"/>
      <c r="V41" s="58"/>
      <c r="W41" s="67"/>
      <c r="X41" s="60"/>
    </row>
    <row r="42" spans="1:35" ht="24.95" customHeight="1">
      <c r="A42" s="304" t="s">
        <v>3</v>
      </c>
      <c r="B42" s="305"/>
      <c r="C42" s="50" t="s">
        <v>11</v>
      </c>
      <c r="D42" s="50" t="s">
        <v>5</v>
      </c>
      <c r="E42" s="50" t="s">
        <v>12</v>
      </c>
      <c r="F42" s="50" t="s">
        <v>5</v>
      </c>
      <c r="G42" s="50" t="s">
        <v>13</v>
      </c>
      <c r="H42" s="50" t="s">
        <v>5</v>
      </c>
      <c r="I42" s="50" t="s">
        <v>14</v>
      </c>
      <c r="J42" s="50" t="s">
        <v>5</v>
      </c>
      <c r="K42" s="280" t="s">
        <v>9</v>
      </c>
      <c r="L42" s="281" t="s">
        <v>5</v>
      </c>
      <c r="M42" s="280" t="s">
        <v>10</v>
      </c>
      <c r="N42" s="287" t="s">
        <v>5</v>
      </c>
      <c r="O42" s="304" t="s">
        <v>3</v>
      </c>
      <c r="P42" s="306"/>
      <c r="Q42" s="51" t="s">
        <v>11</v>
      </c>
      <c r="R42" s="50" t="s">
        <v>5</v>
      </c>
      <c r="S42" s="50" t="s">
        <v>12</v>
      </c>
      <c r="T42" s="50" t="s">
        <v>5</v>
      </c>
      <c r="U42" s="50" t="s">
        <v>13</v>
      </c>
      <c r="V42" s="50" t="s">
        <v>5</v>
      </c>
      <c r="W42" s="50" t="s">
        <v>14</v>
      </c>
      <c r="X42" s="112" t="s">
        <v>5</v>
      </c>
    </row>
    <row r="43" spans="1:35" s="45" customFormat="1" ht="44.25" customHeight="1">
      <c r="A43" s="324" t="s">
        <v>15</v>
      </c>
      <c r="B43" s="309" t="s">
        <v>265</v>
      </c>
      <c r="C43" s="54"/>
      <c r="D43" s="67"/>
      <c r="E43" s="88"/>
      <c r="F43" s="88"/>
      <c r="G43" s="54"/>
      <c r="H43" s="88"/>
      <c r="I43" s="54"/>
      <c r="J43" s="53"/>
      <c r="K43" s="54"/>
      <c r="L43" s="84"/>
      <c r="M43" s="55"/>
      <c r="N43" s="136"/>
      <c r="O43" s="333" t="s">
        <v>15</v>
      </c>
      <c r="P43" s="310" t="s">
        <v>265</v>
      </c>
      <c r="Q43" s="54"/>
      <c r="R43" s="142"/>
      <c r="S43" s="54"/>
      <c r="T43" s="84"/>
      <c r="U43" s="54"/>
      <c r="V43" s="84"/>
      <c r="W43" s="54"/>
      <c r="X43" s="153"/>
    </row>
    <row r="44" spans="1:35" s="45" customFormat="1" ht="40.5" customHeight="1">
      <c r="A44" s="324"/>
      <c r="B44" s="308"/>
      <c r="C44" s="64" t="s">
        <v>189</v>
      </c>
      <c r="D44" s="64" t="s">
        <v>18</v>
      </c>
      <c r="E44" s="67"/>
      <c r="F44" s="67"/>
      <c r="G44" s="61"/>
      <c r="H44" s="61"/>
      <c r="I44" s="61"/>
      <c r="J44" s="61"/>
      <c r="K44" s="64" t="s">
        <v>182</v>
      </c>
      <c r="L44" s="156" t="s">
        <v>23</v>
      </c>
      <c r="M44" s="67"/>
      <c r="N44" s="74"/>
      <c r="O44" s="333"/>
      <c r="P44" s="311"/>
      <c r="Q44" s="61"/>
      <c r="R44" s="66"/>
      <c r="S44" s="67"/>
      <c r="T44" s="68"/>
      <c r="U44" s="67"/>
      <c r="V44" s="68"/>
      <c r="W44" s="61"/>
      <c r="X44" s="66"/>
      <c r="Y44" s="124"/>
    </row>
    <row r="45" spans="1:35" s="45" customFormat="1" ht="46.5" customHeight="1">
      <c r="A45" s="325" t="s">
        <v>25</v>
      </c>
      <c r="B45" s="309" t="s">
        <v>266</v>
      </c>
      <c r="C45" s="52"/>
      <c r="D45" s="73"/>
      <c r="E45" s="52"/>
      <c r="F45" s="71"/>
      <c r="G45" s="54"/>
      <c r="H45" s="68"/>
      <c r="I45" s="88"/>
      <c r="J45" s="84"/>
      <c r="K45" s="52"/>
      <c r="L45" s="71"/>
      <c r="M45" s="52"/>
      <c r="N45" s="71"/>
      <c r="O45" s="332" t="s">
        <v>25</v>
      </c>
      <c r="P45" s="312" t="s">
        <v>266</v>
      </c>
      <c r="Q45" s="242"/>
      <c r="R45" s="71"/>
      <c r="S45" s="53"/>
      <c r="T45" s="73"/>
      <c r="U45" s="120"/>
      <c r="V45" s="120"/>
      <c r="W45" s="120"/>
      <c r="X45" s="155"/>
    </row>
    <row r="46" spans="1:35" s="45" customFormat="1" ht="46.5" customHeight="1">
      <c r="A46" s="326"/>
      <c r="B46" s="308"/>
      <c r="C46" s="100" t="s">
        <v>203</v>
      </c>
      <c r="D46" s="100" t="s">
        <v>18</v>
      </c>
      <c r="E46" s="61"/>
      <c r="F46" s="67"/>
      <c r="G46" s="63" t="s">
        <v>71</v>
      </c>
      <c r="H46" s="156" t="s">
        <v>18</v>
      </c>
      <c r="I46" s="89" t="s">
        <v>86</v>
      </c>
      <c r="J46" s="78" t="s">
        <v>23</v>
      </c>
      <c r="K46" s="250" t="s">
        <v>267</v>
      </c>
      <c r="L46" s="212" t="s">
        <v>23</v>
      </c>
      <c r="M46" s="54"/>
      <c r="N46" s="79"/>
      <c r="O46" s="334"/>
      <c r="P46" s="313"/>
      <c r="Q46" s="80" t="s">
        <v>268</v>
      </c>
      <c r="R46" s="81" t="s">
        <v>34</v>
      </c>
      <c r="S46" s="80" t="s">
        <v>231</v>
      </c>
      <c r="T46" s="81" t="s">
        <v>34</v>
      </c>
      <c r="U46" s="61"/>
      <c r="V46" s="79"/>
      <c r="W46" s="61"/>
      <c r="X46" s="79"/>
      <c r="Y46" s="124"/>
    </row>
    <row r="47" spans="1:35" s="45" customFormat="1" ht="41.25" customHeight="1">
      <c r="A47" s="324" t="s">
        <v>37</v>
      </c>
      <c r="B47" s="309" t="s">
        <v>269</v>
      </c>
      <c r="C47" s="52"/>
      <c r="D47" s="52"/>
      <c r="E47" s="53"/>
      <c r="F47" s="71"/>
      <c r="G47" s="88"/>
      <c r="H47" s="68"/>
      <c r="I47" s="250" t="s">
        <v>270</v>
      </c>
      <c r="J47" s="212" t="s">
        <v>18</v>
      </c>
      <c r="K47" s="52"/>
      <c r="L47" s="73"/>
      <c r="M47" s="52"/>
      <c r="N47" s="71"/>
      <c r="O47" s="333" t="s">
        <v>37</v>
      </c>
      <c r="P47" s="310" t="s">
        <v>269</v>
      </c>
      <c r="Q47" s="67"/>
      <c r="R47" s="68"/>
      <c r="S47" s="54"/>
      <c r="T47" s="55"/>
      <c r="U47" s="54"/>
      <c r="V47" s="158"/>
      <c r="W47" s="129"/>
      <c r="X47" s="159"/>
    </row>
    <row r="48" spans="1:35" s="45" customFormat="1" ht="43.5" customHeight="1">
      <c r="A48" s="324"/>
      <c r="B48" s="308"/>
      <c r="C48" s="61"/>
      <c r="D48" s="68"/>
      <c r="E48" s="67"/>
      <c r="F48" s="68"/>
      <c r="G48" s="64" t="s">
        <v>72</v>
      </c>
      <c r="H48" s="156" t="s">
        <v>23</v>
      </c>
      <c r="I48" s="64" t="s">
        <v>96</v>
      </c>
      <c r="J48" s="156" t="s">
        <v>23</v>
      </c>
      <c r="K48" s="154" t="s">
        <v>271</v>
      </c>
      <c r="L48" s="126" t="s">
        <v>23</v>
      </c>
      <c r="M48" s="67"/>
      <c r="N48" s="79"/>
      <c r="O48" s="333"/>
      <c r="P48" s="311"/>
      <c r="Q48" s="61"/>
      <c r="R48" s="79"/>
      <c r="S48" s="61"/>
      <c r="T48" s="79"/>
      <c r="U48" s="160"/>
      <c r="V48" s="74"/>
      <c r="W48" s="61"/>
      <c r="X48" s="69"/>
    </row>
    <row r="49" spans="1:25" s="45" customFormat="1" ht="41.25" customHeight="1">
      <c r="A49" s="325" t="s">
        <v>45</v>
      </c>
      <c r="B49" s="309" t="s">
        <v>272</v>
      </c>
      <c r="C49" s="88"/>
      <c r="D49" s="52"/>
      <c r="E49" s="52"/>
      <c r="F49" s="52"/>
      <c r="G49" s="52"/>
      <c r="H49" s="68"/>
      <c r="I49" s="216" t="s">
        <v>81</v>
      </c>
      <c r="J49" s="251" t="s">
        <v>18</v>
      </c>
      <c r="K49" s="52"/>
      <c r="L49" s="74"/>
      <c r="M49" s="52"/>
      <c r="N49" s="71"/>
      <c r="O49" s="332" t="s">
        <v>45</v>
      </c>
      <c r="P49" s="312" t="s">
        <v>272</v>
      </c>
      <c r="Q49" s="52"/>
      <c r="R49" s="104"/>
      <c r="S49" s="52"/>
      <c r="T49" s="71"/>
      <c r="U49" s="52"/>
      <c r="V49" s="93"/>
      <c r="W49" s="52"/>
      <c r="X49" s="130"/>
    </row>
    <row r="50" spans="1:25" s="45" customFormat="1" ht="45" customHeight="1">
      <c r="A50" s="326"/>
      <c r="B50" s="308"/>
      <c r="C50" s="90" t="s">
        <v>181</v>
      </c>
      <c r="D50" s="78" t="s">
        <v>18</v>
      </c>
      <c r="E50" s="61"/>
      <c r="F50" s="79"/>
      <c r="G50" s="54"/>
      <c r="H50" s="79"/>
      <c r="I50" s="131" t="s">
        <v>224</v>
      </c>
      <c r="J50" s="78" t="s">
        <v>23</v>
      </c>
      <c r="K50" s="131" t="s">
        <v>207</v>
      </c>
      <c r="L50" s="78" t="s">
        <v>23</v>
      </c>
      <c r="M50" s="54"/>
      <c r="N50" s="79"/>
      <c r="O50" s="334"/>
      <c r="P50" s="313"/>
      <c r="Q50" s="67"/>
      <c r="R50" s="79"/>
      <c r="S50" s="80" t="s">
        <v>225</v>
      </c>
      <c r="T50" s="92" t="s">
        <v>44</v>
      </c>
      <c r="U50" s="67"/>
      <c r="V50" s="66"/>
      <c r="W50" s="80" t="s">
        <v>249</v>
      </c>
      <c r="X50" s="92" t="s">
        <v>34</v>
      </c>
      <c r="Y50" s="124"/>
    </row>
    <row r="51" spans="1:25" s="45" customFormat="1" ht="40.5" customHeight="1">
      <c r="A51" s="325" t="s">
        <v>52</v>
      </c>
      <c r="B51" s="309" t="s">
        <v>273</v>
      </c>
      <c r="C51" s="94" t="s">
        <v>227</v>
      </c>
      <c r="D51" s="157" t="s">
        <v>18</v>
      </c>
      <c r="E51" s="53"/>
      <c r="F51" s="53"/>
      <c r="G51" s="94" t="s">
        <v>228</v>
      </c>
      <c r="H51" s="94" t="s">
        <v>18</v>
      </c>
      <c r="I51" s="94" t="s">
        <v>229</v>
      </c>
      <c r="J51" s="94" t="s">
        <v>18</v>
      </c>
      <c r="K51" s="52"/>
      <c r="L51" s="73"/>
      <c r="M51" s="52"/>
      <c r="N51" s="161"/>
      <c r="O51" s="332" t="s">
        <v>52</v>
      </c>
      <c r="P51" s="310" t="s">
        <v>273</v>
      </c>
      <c r="Q51" s="52"/>
      <c r="R51" s="68"/>
      <c r="S51" s="52"/>
      <c r="T51" s="54"/>
      <c r="U51" s="52"/>
      <c r="V51" s="93"/>
      <c r="W51" s="97"/>
      <c r="X51" s="130"/>
    </row>
    <row r="52" spans="1:25" s="45" customFormat="1" ht="45" customHeight="1">
      <c r="A52" s="326"/>
      <c r="B52" s="308"/>
      <c r="C52" s="119" t="s">
        <v>230</v>
      </c>
      <c r="D52" s="100" t="s">
        <v>23</v>
      </c>
      <c r="E52" s="233" t="s">
        <v>85</v>
      </c>
      <c r="F52" s="87" t="s">
        <v>23</v>
      </c>
      <c r="G52" s="54"/>
      <c r="H52" s="79"/>
      <c r="I52" s="59"/>
      <c r="J52" s="68"/>
      <c r="K52" s="54"/>
      <c r="L52" s="79"/>
      <c r="M52" s="54"/>
      <c r="N52" s="79"/>
      <c r="O52" s="334"/>
      <c r="P52" s="311"/>
      <c r="Q52" s="61"/>
      <c r="R52" s="79"/>
      <c r="S52" s="61"/>
      <c r="T52" s="79"/>
      <c r="U52" s="162"/>
      <c r="V52" s="79"/>
      <c r="W52" s="61"/>
      <c r="X52" s="79"/>
    </row>
    <row r="53" spans="1:25" s="45" customFormat="1" ht="42.75" customHeight="1">
      <c r="A53" s="163" t="s">
        <v>60</v>
      </c>
      <c r="B53" s="283" t="s">
        <v>274</v>
      </c>
      <c r="C53" s="52"/>
      <c r="D53" s="71"/>
      <c r="E53" s="164"/>
      <c r="F53" s="165"/>
      <c r="G53" s="166"/>
      <c r="H53" s="167"/>
      <c r="I53" s="164"/>
      <c r="J53" s="167"/>
      <c r="K53" s="164"/>
      <c r="L53" s="167"/>
      <c r="M53" s="164"/>
      <c r="N53" s="165"/>
      <c r="O53" s="168" t="s">
        <v>60</v>
      </c>
      <c r="P53" s="285" t="s">
        <v>274</v>
      </c>
      <c r="Q53" s="169"/>
      <c r="R53" s="167"/>
      <c r="S53" s="164"/>
      <c r="T53" s="167"/>
      <c r="U53" s="169"/>
      <c r="V53" s="165"/>
      <c r="W53" s="170"/>
      <c r="X53" s="171"/>
    </row>
    <row r="54" spans="1:25" s="45" customFormat="1" ht="42.75" hidden="1" customHeight="1">
      <c r="A54" s="172" t="s">
        <v>62</v>
      </c>
      <c r="B54" s="173"/>
      <c r="C54" s="88"/>
      <c r="D54" s="84"/>
      <c r="E54" s="54"/>
      <c r="F54" s="55"/>
      <c r="G54" s="174"/>
      <c r="H54" s="55"/>
      <c r="I54" s="54"/>
      <c r="J54" s="55"/>
      <c r="K54" s="54"/>
      <c r="L54" s="55"/>
      <c r="M54" s="88"/>
      <c r="N54" s="55"/>
      <c r="O54" s="175" t="s">
        <v>62</v>
      </c>
      <c r="P54" s="289" t="s">
        <v>126</v>
      </c>
      <c r="Q54" s="129"/>
      <c r="R54" s="176"/>
      <c r="S54" s="88"/>
      <c r="T54" s="55"/>
      <c r="U54" s="145"/>
      <c r="V54" s="136"/>
      <c r="W54" s="129"/>
      <c r="X54" s="177"/>
    </row>
    <row r="55" spans="1:25" ht="29.25" customHeight="1">
      <c r="B55" s="178"/>
      <c r="C55" s="178"/>
      <c r="D55" s="178"/>
      <c r="G55" s="179"/>
      <c r="I55" s="180" t="s">
        <v>127</v>
      </c>
      <c r="J55" s="180"/>
      <c r="K55" s="181" t="s">
        <v>3</v>
      </c>
      <c r="L55" s="181" t="s">
        <v>128</v>
      </c>
      <c r="M55" s="181" t="s">
        <v>3</v>
      </c>
      <c r="N55" s="181" t="s">
        <v>128</v>
      </c>
      <c r="O55" s="314" t="s">
        <v>129</v>
      </c>
      <c r="P55" s="314"/>
      <c r="Q55" s="181" t="s">
        <v>130</v>
      </c>
      <c r="R55" s="181" t="s">
        <v>3</v>
      </c>
      <c r="S55" s="181" t="s">
        <v>128</v>
      </c>
      <c r="T55" s="181" t="s">
        <v>129</v>
      </c>
    </row>
    <row r="56" spans="1:25" ht="29.25" customHeight="1">
      <c r="E56" t="s">
        <v>113</v>
      </c>
      <c r="I56" s="182" t="s">
        <v>131</v>
      </c>
      <c r="J56" s="183"/>
      <c r="K56" s="184">
        <f>2*(COUNTIF($C$4:$J$15,"TRANG")+COUNTIF($Q$4:$X$15,"TRANG")-COUNTIF(G15:J15,"TRANG"))</f>
        <v>14</v>
      </c>
      <c r="L56" s="184">
        <f>2*(COUNTIF($M$4:$N$15,"TRANG")+COUNTIF(K4:L15,"TRANG"))</f>
        <v>4</v>
      </c>
      <c r="M56" s="184">
        <f>2*(COUNTIF($C$4:$J$15,"TRANG")+COUNTIF($Q$4:$X$15,"TRANG")-COUNTIF(I15:L15,"TRANG"))</f>
        <v>14</v>
      </c>
      <c r="N56" s="184">
        <f>2*(COUNTIF($M$4:$N$15,"TRANG")+COUNTIF(K4:L15,"TRANG"))</f>
        <v>4</v>
      </c>
      <c r="O56" s="315">
        <f t="shared" ref="O56:O60" si="0">SUM(M56:N56)</f>
        <v>18</v>
      </c>
      <c r="P56" s="315"/>
      <c r="Q56" s="185" t="s">
        <v>131</v>
      </c>
      <c r="R56" s="184">
        <f>M56+M62+M69+M76</f>
        <v>52</v>
      </c>
      <c r="S56" s="184">
        <f>N56+N62+N69+N76</f>
        <v>24</v>
      </c>
      <c r="T56" s="184">
        <f t="shared" ref="T56:T60" si="1">SUM(R56:S56)</f>
        <v>76</v>
      </c>
    </row>
    <row r="57" spans="1:25" ht="29.25" customHeight="1">
      <c r="E57" t="s">
        <v>113</v>
      </c>
      <c r="I57" s="186" t="s">
        <v>132</v>
      </c>
      <c r="J57" s="187"/>
      <c r="K57" s="188">
        <f>2*(COUNTIF($C$4:$J$15,"UYÊN")+COUNTIF($Q$4:$X$15,"UYÊN")-COUNTIF(G15:J15,"UYÊN"))</f>
        <v>12</v>
      </c>
      <c r="L57" s="188">
        <f>2*(COUNTIF($M$4:$N$15,"UYÊN")+COUNTIF(K4:L15,"UYÊN"))</f>
        <v>0</v>
      </c>
      <c r="M57" s="188">
        <f>2*(COUNTIF($C$4:$J$15,"UYÊN")+COUNTIF($Q$4:$X$15,"UYÊN")-COUNTIF(I15:L15,"UYÊN"))</f>
        <v>12</v>
      </c>
      <c r="N57" s="188">
        <f>2*(COUNTIF($M$4:$N$15,"UYÊN")+COUNTIF(K4:L15,"UYÊN"))</f>
        <v>0</v>
      </c>
      <c r="O57" s="316">
        <f t="shared" si="0"/>
        <v>12</v>
      </c>
      <c r="P57" s="316"/>
      <c r="Q57" s="189" t="s">
        <v>132</v>
      </c>
      <c r="R57" s="188">
        <f>M57+M63+M70+M77</f>
        <v>74</v>
      </c>
      <c r="S57" s="188">
        <f>N57+N63+N70+N77</f>
        <v>0</v>
      </c>
      <c r="T57" s="188">
        <f t="shared" si="1"/>
        <v>74</v>
      </c>
    </row>
    <row r="58" spans="1:25" ht="29.25" customHeight="1">
      <c r="C58" s="190"/>
      <c r="G58" t="s">
        <v>113</v>
      </c>
      <c r="I58" s="191"/>
      <c r="J58" s="192"/>
      <c r="K58" s="193">
        <f>2*(COUNTIF($C$4:$J$15,"NGUYÊN")+COUNTIF($Q$4:$X$15,"NGUYÊN")-COUNTIF(G15:J15,"NGUYÊN"))</f>
        <v>0</v>
      </c>
      <c r="L58" s="193">
        <f>2*(COUNTIF($M$4:$N$15,"NGUYÊN")+COUNTIF(K3:L13,"NGUYÊN"))</f>
        <v>0</v>
      </c>
      <c r="M58" s="193">
        <f>2*(COUNTIF($C$4:$J$15,"NGUYÊN")+COUNTIF($Q$4:$X$15,"NGUYÊN")-COUNTIF(I15:L15,"NGUYÊN"))</f>
        <v>0</v>
      </c>
      <c r="N58" s="193">
        <f>2*(COUNTIF($M$4:$N$15,"NGUYÊN")+COUNTIF(K3:L13,"NGUYÊN"))</f>
        <v>0</v>
      </c>
      <c r="O58" s="317">
        <f t="shared" si="0"/>
        <v>0</v>
      </c>
      <c r="P58" s="317"/>
      <c r="Q58" s="194"/>
      <c r="R58" s="193">
        <f t="shared" ref="R58:S60" si="2">M58+M65+M72+M79</f>
        <v>0</v>
      </c>
      <c r="S58" s="193">
        <f t="shared" si="2"/>
        <v>0</v>
      </c>
      <c r="T58" s="193">
        <f t="shared" si="1"/>
        <v>0</v>
      </c>
    </row>
    <row r="59" spans="1:25" ht="29.25" customHeight="1">
      <c r="I59" s="195" t="s">
        <v>134</v>
      </c>
      <c r="J59" s="196"/>
      <c r="K59" s="197">
        <f>2*(COUNTIF($C$4:$J$15,"HOÀNG")+COUNTIF($Q$4:$X$15,"HOÀNG")-COUNTIF(G16:J16,"HOÀNG"))</f>
        <v>0</v>
      </c>
      <c r="L59" s="197">
        <f>2*(COUNTIF($M$4:$N$15,"HOÀNG")+COUNTIF(K4:L15,"HOÀNG"))</f>
        <v>0</v>
      </c>
      <c r="M59" s="197">
        <f>2*(COUNTIF($C$4:$J$15,"HOÀNG")+COUNTIF($Q$4:$X$15,"HOÀNG")-COUNTIF(I16:L16,"HOÀNG"))</f>
        <v>0</v>
      </c>
      <c r="N59" s="197">
        <f>2*(COUNTIF($M$4:$N$15,"HOÀNG")+COUNTIF(K4:L15,"HOÀNG"))</f>
        <v>0</v>
      </c>
      <c r="O59" s="318">
        <f t="shared" si="0"/>
        <v>0</v>
      </c>
      <c r="P59" s="318"/>
      <c r="Q59" s="195" t="s">
        <v>134</v>
      </c>
      <c r="R59" s="197">
        <f t="shared" si="2"/>
        <v>4</v>
      </c>
      <c r="S59" s="197">
        <f t="shared" si="2"/>
        <v>0</v>
      </c>
      <c r="T59" s="197">
        <f t="shared" si="1"/>
        <v>4</v>
      </c>
    </row>
    <row r="60" spans="1:25" ht="29.25" customHeight="1">
      <c r="I60" s="198" t="s">
        <v>135</v>
      </c>
      <c r="J60" s="199"/>
      <c r="K60" s="200">
        <f>2*(COUNTIF($C$4:$J$15,"HIẾU")+COUNTIF($Q$4:$X$15,"HIẾU")-COUNTIF(G17:J17,"HIẾU"))</f>
        <v>2</v>
      </c>
      <c r="L60" s="200">
        <f>2*(COUNTIF($M$4:$N$15,"HIẾU")+COUNTIF(K5:L16,"HIẾU"))</f>
        <v>0</v>
      </c>
      <c r="M60" s="200">
        <f>2*(COUNTIF($C$4:$J$15,"HIẾU")+COUNTIF($Q$4:$X$15,"HIẾU")-COUNTIF(I18:L18,"HIẾU"))</f>
        <v>2</v>
      </c>
      <c r="N60" s="200">
        <f>2*(COUNTIF($M$4:$N$15,"HIẾU")+COUNTIF(K5:L16,"HIẾU"))</f>
        <v>0</v>
      </c>
      <c r="O60" s="319">
        <f t="shared" si="0"/>
        <v>2</v>
      </c>
      <c r="P60" s="320"/>
      <c r="Q60" s="200" t="s">
        <v>135</v>
      </c>
      <c r="R60" s="201">
        <f>M60+M67+M74+M81</f>
        <v>14</v>
      </c>
      <c r="S60" s="201">
        <f t="shared" si="2"/>
        <v>0</v>
      </c>
      <c r="T60" s="201">
        <f t="shared" si="1"/>
        <v>14</v>
      </c>
    </row>
    <row r="61" spans="1:25" ht="29.25" customHeight="1">
      <c r="I61" s="180" t="s">
        <v>136</v>
      </c>
      <c r="J61" s="202"/>
      <c r="K61" s="181" t="s">
        <v>3</v>
      </c>
      <c r="L61" s="181" t="s">
        <v>128</v>
      </c>
      <c r="M61" s="181" t="s">
        <v>3</v>
      </c>
      <c r="N61" s="181" t="s">
        <v>128</v>
      </c>
      <c r="O61" s="314" t="s">
        <v>129</v>
      </c>
      <c r="P61" s="314"/>
      <c r="T61" s="203"/>
      <c r="U61" t="s">
        <v>137</v>
      </c>
    </row>
    <row r="62" spans="1:25" ht="29.25" customHeight="1">
      <c r="I62" s="182" t="s">
        <v>131</v>
      </c>
      <c r="J62" s="183"/>
      <c r="K62" s="184">
        <f>2*(COUNTIF($C$17:$J$28,"TRANG")+COUNTIF($Q$17:$X$28,"TRANG")-COUNTIF(G28:J28,"TRANG"))</f>
        <v>12</v>
      </c>
      <c r="L62" s="184">
        <f>2*(COUNTIF($M$17:$N$28,"TRANG")+COUNTIF(K17:L28,"TRANG"))</f>
        <v>6</v>
      </c>
      <c r="M62" s="184">
        <f>2*(COUNTIF($C$17:$J$28,"TRANG")+COUNTIF($Q$17:$X$28,"TRANG")-COUNTIF(I28:L28,"TRANG"))</f>
        <v>12</v>
      </c>
      <c r="N62" s="184">
        <f>2*(COUNTIF($M$17:$N$28,"TRANG")+COUNTIF(K17:L28,"TRANG"))</f>
        <v>6</v>
      </c>
      <c r="O62" s="315">
        <f t="shared" ref="O62:O67" si="3">SUM(M62:N62)</f>
        <v>18</v>
      </c>
      <c r="P62" s="315"/>
      <c r="T62" s="203"/>
    </row>
    <row r="63" spans="1:25" ht="29.25" customHeight="1">
      <c r="I63" s="186" t="s">
        <v>132</v>
      </c>
      <c r="J63" s="187"/>
      <c r="K63" s="189">
        <f>2*(COUNTIF($C$17:$J$28,"UYÊN")+COUNTIF($Q$17:$X$28,"UYÊN")-COUNTIF(G29:J29,"UYÊN"))</f>
        <v>22</v>
      </c>
      <c r="L63" s="188">
        <f>2*(COUNTIF($M$17:$N$28,"UYÊN")+COUNTIF(K17:L28,"UYÊN"))</f>
        <v>0</v>
      </c>
      <c r="M63" s="189">
        <f>2*(COUNTIF($C$17:$J$28,"UYÊN")+COUNTIF($Q$17:$X$28,"UYÊN")-COUNTIF(I29:L29,"UYÊN"))</f>
        <v>22</v>
      </c>
      <c r="N63" s="188">
        <f>2*(COUNTIF($M$17:$N$28,"UYÊN")+COUNTIF(K17:L28,"UYÊN"))</f>
        <v>0</v>
      </c>
      <c r="O63" s="316">
        <f t="shared" si="3"/>
        <v>22</v>
      </c>
      <c r="P63" s="316"/>
      <c r="T63" s="203"/>
    </row>
    <row r="64" spans="1:25" ht="29.25" hidden="1" customHeight="1">
      <c r="H64" s="204"/>
      <c r="I64" s="205"/>
      <c r="J64" s="206"/>
      <c r="K64" s="207"/>
      <c r="L64" s="208"/>
      <c r="M64" s="207"/>
      <c r="N64" s="208"/>
      <c r="O64" s="322"/>
      <c r="P64" s="322"/>
      <c r="T64" s="203"/>
    </row>
    <row r="65" spans="7:20" ht="29.25" customHeight="1">
      <c r="H65" s="204"/>
      <c r="I65" s="191"/>
      <c r="J65" s="192"/>
      <c r="K65" s="194">
        <f>2*(COUNTIF($C$17:$J$28,"NGUYÊN")+COUNTIF($Q$17:$X$28,"NGUYÊN")-COUNTIF(G31:J32,"NGUYÊN"))</f>
        <v>0</v>
      </c>
      <c r="L65" s="193">
        <f>2*(COUNTIF($M$17:$N$28,"NGUYÊN")+COUNTIF(K16:L26,"NGUYÊN"))</f>
        <v>0</v>
      </c>
      <c r="M65" s="193">
        <f>2*(COUNTIF($C$4:$J$15,"NGUYÊN")+COUNTIF($Q$4:$X$15,"NGUYÊN")-COUNTIF(H21:J21,"NGUYÊN"))</f>
        <v>0</v>
      </c>
      <c r="N65" s="193">
        <f>2*(COUNTIF($M$17:$N$28,"NGUYÊN")+COUNTIF(K16:L26,"NGUYÊN"))</f>
        <v>0</v>
      </c>
      <c r="O65" s="317">
        <f t="shared" si="3"/>
        <v>0</v>
      </c>
      <c r="P65" s="317"/>
      <c r="T65" s="203"/>
    </row>
    <row r="66" spans="7:20" ht="29.25" customHeight="1">
      <c r="H66" s="204"/>
      <c r="I66" s="195" t="s">
        <v>134</v>
      </c>
      <c r="J66" s="196"/>
      <c r="K66" s="209">
        <f>2*(COUNTIF($C$17:$J$28,"HOÀNG")+COUNTIF($Q$17:$X$28,"HOÀNG")-COUNTIF(G32:J33,"HOÀNG"))</f>
        <v>2</v>
      </c>
      <c r="L66" s="197">
        <f>2*(COUNTIF($M$17:$N$28,"HOÀNG")+COUNTIF(K17:L28,"HOÀNG"))</f>
        <v>0</v>
      </c>
      <c r="M66" s="209">
        <f>2*(COUNTIF($C$17:$J$28,"HOÀNG")+COUNTIF($Q$17:$X$28,"HOÀNG")-COUNTIF(I32:L33,"HOÀNG"))</f>
        <v>2</v>
      </c>
      <c r="N66" s="197">
        <f>2*(COUNTIF($M$17:$N$28,"HOÀNG")+COUNTIF(K17:L28,"HOÀNG"))</f>
        <v>0</v>
      </c>
      <c r="O66" s="318">
        <f t="shared" si="3"/>
        <v>2</v>
      </c>
      <c r="P66" s="318"/>
      <c r="T66" s="203"/>
    </row>
    <row r="67" spans="7:20" ht="29.25" customHeight="1">
      <c r="H67" s="204"/>
      <c r="I67" s="198" t="s">
        <v>135</v>
      </c>
      <c r="J67" s="199"/>
      <c r="K67" s="200">
        <f>2*(COUNTIF($C$17:$J$28,"HIẾU")+COUNTIF($Q$17:$X$28,"HIẾU")-COUNTIF(G33:J34,"HIẾU"))</f>
        <v>6</v>
      </c>
      <c r="L67" s="201">
        <f>2*(COUNTIF($M$17:$N$28,"HIẾU")+COUNTIF(K18:L29,"HIẾU"))</f>
        <v>0</v>
      </c>
      <c r="M67" s="200">
        <f>2*(COUNTIF($C$17:$J$28,"HIẾU")+COUNTIF($Q$17:$X$28,"HIẾU")-COUNTIF(I33:L34,"HIẾU"))</f>
        <v>6</v>
      </c>
      <c r="N67" s="201">
        <f>2*(COUNTIF($M$17:$N$28,"HIẾU")+COUNTIF(K18:L29,"HIẾU"))</f>
        <v>0</v>
      </c>
      <c r="O67" s="321">
        <f t="shared" si="3"/>
        <v>6</v>
      </c>
      <c r="P67" s="321"/>
      <c r="T67" s="203"/>
    </row>
    <row r="68" spans="7:20" ht="29.25" customHeight="1">
      <c r="I68" s="180" t="s">
        <v>139</v>
      </c>
      <c r="J68" s="202"/>
      <c r="K68" s="181" t="s">
        <v>3</v>
      </c>
      <c r="L68" s="181" t="s">
        <v>128</v>
      </c>
      <c r="M68" s="181" t="s">
        <v>3</v>
      </c>
      <c r="N68" s="181" t="s">
        <v>128</v>
      </c>
      <c r="O68" s="314" t="s">
        <v>129</v>
      </c>
      <c r="P68" s="314"/>
      <c r="T68" s="203"/>
    </row>
    <row r="69" spans="7:20" ht="29.25" customHeight="1">
      <c r="G69" s="331"/>
      <c r="I69" s="182" t="s">
        <v>131</v>
      </c>
      <c r="J69" s="183"/>
      <c r="K69" s="184">
        <f>2*(COUNTIF($C$30:$J$41,"TRANG")+COUNTIF($Q$30:$X$41,"TRANG")-COUNTIF($G$41:$J$41,"TRANG"))</f>
        <v>14</v>
      </c>
      <c r="L69" s="184">
        <f>2*(COUNTIF($M$30:$N$41,"TRANG")+COUNTIF(K31:L41,"TRANG"))</f>
        <v>6</v>
      </c>
      <c r="M69" s="184">
        <f>2*(COUNTIF($C$30:$J$41,"TRANG")+COUNTIF($Q$30:$X$41,"TRANG")-COUNTIF($G$41:$J$41,"TRANG"))</f>
        <v>14</v>
      </c>
      <c r="N69" s="184">
        <f>2*(COUNTIF($M$30:$N$41,"TRANG")+COUNTIF(K31:L41,"TRANG"))</f>
        <v>6</v>
      </c>
      <c r="O69" s="315">
        <f t="shared" ref="O69:O74" si="4">SUM(M69:N69)</f>
        <v>20</v>
      </c>
      <c r="P69" s="315"/>
      <c r="T69" s="203"/>
    </row>
    <row r="70" spans="7:20" ht="29.25" customHeight="1">
      <c r="G70" s="331"/>
      <c r="I70" s="186" t="s">
        <v>132</v>
      </c>
      <c r="J70" s="187"/>
      <c r="K70" s="188">
        <f>2*(COUNTIF($C$30:$J$41,"UYÊN")+COUNTIF($Q$30:$X$41,"UYÊN")-COUNTIF($G$41:$J$41,"UYÊN"))</f>
        <v>22</v>
      </c>
      <c r="L70" s="188">
        <f>2*(COUNTIF($M$30:$N$41,"UYÊN")+COUNTIF(K31:L41,"UYÊN"))</f>
        <v>0</v>
      </c>
      <c r="M70" s="188">
        <f>2*(COUNTIF($C$30:$J$41,"UYÊN")+COUNTIF($Q$30:$X$41,"UYÊN")-COUNTIF($G$41:$J$41,"UYÊN"))</f>
        <v>22</v>
      </c>
      <c r="N70" s="188">
        <f>2*(COUNTIF($M$30:$N$41,"UYÊN")+COUNTIF(K31:L41,"UYÊN"))</f>
        <v>0</v>
      </c>
      <c r="O70" s="316">
        <f t="shared" si="4"/>
        <v>22</v>
      </c>
      <c r="P70" s="316"/>
      <c r="T70" s="203"/>
    </row>
    <row r="71" spans="7:20" ht="29.25" hidden="1" customHeight="1">
      <c r="G71" s="331"/>
      <c r="I71" s="205"/>
      <c r="J71" s="206"/>
      <c r="K71" s="208"/>
      <c r="L71" s="208"/>
      <c r="M71" s="208"/>
      <c r="N71" s="208"/>
      <c r="O71" s="322"/>
      <c r="P71" s="322"/>
      <c r="T71" s="203"/>
    </row>
    <row r="72" spans="7:20" ht="29.25" customHeight="1">
      <c r="G72" s="331"/>
      <c r="I72" s="191"/>
      <c r="J72" s="192"/>
      <c r="K72" s="193">
        <f>2*(COUNTIF($C$30:$J$41,"NGUYÊN")+COUNTIF($Q$30:$X$41,"NGUYÊN")-COUNTIF($G$41:$J$41,"NGUYÊN"))</f>
        <v>0</v>
      </c>
      <c r="L72" s="193">
        <f>2*(COUNTIF($M$30:$N$41,"NGUYÊN")+COUNTIF(K29:L39,"NGUYÊN"))</f>
        <v>0</v>
      </c>
      <c r="M72" s="193">
        <f>2*(COUNTIF($C$30:$J$41,"NGUYÊN")+COUNTIF($Q$30:$X$41,"NGUYÊN")-COUNTIF($G$41:$J$41,"NGUYÊN"))</f>
        <v>0</v>
      </c>
      <c r="N72" s="193">
        <f>2*(COUNTIF($M$30:$N$41,"NGUYÊN")+COUNTIF(K29:L39,"NGUYÊN"))</f>
        <v>0</v>
      </c>
      <c r="O72" s="317">
        <f t="shared" si="4"/>
        <v>0</v>
      </c>
      <c r="P72" s="317"/>
      <c r="T72" s="203"/>
    </row>
    <row r="73" spans="7:20" ht="29.25" customHeight="1">
      <c r="G73" s="331"/>
      <c r="I73" s="195" t="s">
        <v>134</v>
      </c>
      <c r="J73" s="196"/>
      <c r="K73" s="197">
        <f>2*(COUNTIF($C$30:$J$41,"HOÀNG")+COUNTIF($Q$30:$X$41,"HOÀNG")-COUNTIF($G$41:$J$41,"HOÀNG"))</f>
        <v>0</v>
      </c>
      <c r="L73" s="197">
        <f>2*(COUNTIF($M$30:$N$41,"HOÀNG")+COUNTIF(K31:L41,"HOÀNG"))</f>
        <v>0</v>
      </c>
      <c r="M73" s="197">
        <f>2*(COUNTIF($C$30:$J$41,"HOÀNG")+COUNTIF($Q$30:$X$41,"HOÀNG")-COUNTIF($G$41:$J$41,"HOÀNG"))</f>
        <v>0</v>
      </c>
      <c r="N73" s="197">
        <f>2*(COUNTIF($M$30:$N$41,"HOÀNG")+COUNTIF(K31:L41,"HOÀNG"))</f>
        <v>0</v>
      </c>
      <c r="O73" s="318">
        <f t="shared" si="4"/>
        <v>0</v>
      </c>
      <c r="P73" s="318"/>
      <c r="T73" s="203"/>
    </row>
    <row r="74" spans="7:20" ht="29.25" customHeight="1">
      <c r="G74" s="210"/>
      <c r="I74" s="198" t="s">
        <v>135</v>
      </c>
      <c r="J74" s="199"/>
      <c r="K74" s="201">
        <f>2*(COUNTIF($C$30:$J$41,"HIẾU")+COUNTIF($Q$30:$X$41,"HIẾU")-COUNTIF($G$41:$J$41,"HIẾU"))</f>
        <v>0</v>
      </c>
      <c r="L74" s="201">
        <f>2*(COUNTIF($M$30:$N$41,"HIẾU")+COUNTIF(K32:L42,"HIẾU"))</f>
        <v>0</v>
      </c>
      <c r="M74" s="201">
        <f>2*(COUNTIF($C$30:$J$41,"HIẾU")+COUNTIF($Q$30:$X$41,"HIẾU")-COUNTIF($G$41:$J$41,"HIẾU"))</f>
        <v>0</v>
      </c>
      <c r="N74" s="201">
        <f>2*(COUNTIF($M$30:$N$41,"HIẾU")+COUNTIF(K32:L42,"HIẾU"))</f>
        <v>0</v>
      </c>
      <c r="O74" s="321">
        <f t="shared" si="4"/>
        <v>0</v>
      </c>
      <c r="P74" s="321"/>
      <c r="T74" s="203"/>
    </row>
    <row r="75" spans="7:20" ht="29.25" customHeight="1">
      <c r="I75" s="180" t="s">
        <v>140</v>
      </c>
      <c r="J75" s="202"/>
      <c r="K75" s="181" t="s">
        <v>3</v>
      </c>
      <c r="L75" s="181" t="s">
        <v>128</v>
      </c>
      <c r="M75" s="181" t="s">
        <v>3</v>
      </c>
      <c r="N75" s="181" t="s">
        <v>128</v>
      </c>
      <c r="O75" s="314" t="s">
        <v>129</v>
      </c>
      <c r="P75" s="314"/>
      <c r="T75" s="203"/>
    </row>
    <row r="76" spans="7:20" ht="29.25" customHeight="1">
      <c r="I76" s="182" t="s">
        <v>131</v>
      </c>
      <c r="J76" s="183"/>
      <c r="K76" s="184">
        <f>2*(COUNTIF($C$43:$J$54,"TRANG")+COUNTIF($Q$43:$X$54,"TRANG")-COUNTIF($G$54:$J$54,"TRANG"))</f>
        <v>12</v>
      </c>
      <c r="L76" s="184">
        <f>2*(COUNTIF($M$43:$N$54,"TRANG")+COUNTIF(K43:L54,"TRANG"))</f>
        <v>8</v>
      </c>
      <c r="M76" s="184">
        <f>2*(COUNTIF($C$43:$J$54,"TRANG")+COUNTIF($Q$43:$X$54,"TRANG")-COUNTIF($G$54:$J$54,"TRANG"))</f>
        <v>12</v>
      </c>
      <c r="N76" s="184">
        <f>2*(COUNTIF($M$43:$N$54,"TRANG")+COUNTIF(K43:L54,"TRANG"))</f>
        <v>8</v>
      </c>
      <c r="O76" s="315">
        <f t="shared" ref="O76:O81" si="5">SUM(M76:N76)</f>
        <v>20</v>
      </c>
      <c r="P76" s="315"/>
      <c r="T76" s="203"/>
    </row>
    <row r="77" spans="7:20" ht="29.25" customHeight="1">
      <c r="I77" s="186" t="s">
        <v>132</v>
      </c>
      <c r="J77" s="187"/>
      <c r="K77" s="188">
        <f>2*(COUNTIF($C$43:$J$54,"UYÊN")+COUNTIF($Q$43:$X$54,"UYÊN")-COUNTIF($G$54:$J$54,"UYÊN"))</f>
        <v>18</v>
      </c>
      <c r="L77" s="188">
        <f>2*(COUNTIF($M$43:$N$54,"UYÊN")+COUNTIF(K43:L54,"UYÊN"))</f>
        <v>0</v>
      </c>
      <c r="M77" s="188">
        <f>2*(COUNTIF($C$43:$J$54,"UYÊN")+COUNTIF($Q$43:$X$54,"UYÊN")-COUNTIF($G$54:$J$54,"UYÊN"))</f>
        <v>18</v>
      </c>
      <c r="N77" s="188">
        <f>2*(COUNTIF($M$43:$N$54,"UYÊN")+COUNTIF(K43:L54,"UYÊN"))</f>
        <v>0</v>
      </c>
      <c r="O77" s="316">
        <f t="shared" si="5"/>
        <v>18</v>
      </c>
      <c r="P77" s="316"/>
      <c r="T77" s="203"/>
    </row>
    <row r="78" spans="7:20" ht="29.25" hidden="1" customHeight="1">
      <c r="H78" s="204"/>
      <c r="I78" s="205"/>
      <c r="J78" s="206"/>
      <c r="K78" s="208"/>
      <c r="L78" s="208"/>
      <c r="M78" s="208"/>
      <c r="N78" s="208"/>
      <c r="O78" s="322"/>
      <c r="P78" s="322"/>
      <c r="T78" s="203"/>
    </row>
    <row r="79" spans="7:20" ht="29.25" customHeight="1">
      <c r="H79" s="204"/>
      <c r="I79" s="191"/>
      <c r="J79" s="192"/>
      <c r="K79" s="193">
        <f>2*(COUNTIF($C$43:$J$54,"NGUYÊN")+COUNTIF($Q$43:$X$54,"NGUYÊN")-COUNTIF($G$54:$J$54,"NGUYÊN"))</f>
        <v>0</v>
      </c>
      <c r="L79" s="193">
        <f>2*(COUNTIF($M$43:$N$54,"NGUYÊN")+COUNTIF(K42:L52,"NGUYÊN"))</f>
        <v>0</v>
      </c>
      <c r="M79" s="193">
        <f>2*(COUNTIF($C$43:$J$54,"NGUYÊN")+COUNTIF($Q$43:$X$54,"NGUYÊN")-COUNTIF($G$54:$J$54,"NGUYÊN"))</f>
        <v>0</v>
      </c>
      <c r="N79" s="193">
        <f>2*(COUNTIF($M$43:$N$54,"NGUYÊN")+COUNTIF(K42:L52,"NGUYÊN"))</f>
        <v>0</v>
      </c>
      <c r="O79" s="317">
        <f t="shared" si="5"/>
        <v>0</v>
      </c>
      <c r="P79" s="317"/>
      <c r="T79" s="203"/>
    </row>
    <row r="80" spans="7:20" ht="26.25">
      <c r="H80" s="204"/>
      <c r="I80" s="195" t="s">
        <v>134</v>
      </c>
      <c r="J80" s="196"/>
      <c r="K80" s="197">
        <f>2*(COUNTIF($C$43:$J$54,"HOÀNG")+COUNTIF($Q$43:$X$54,"HOÀNG")-COUNTIF($G$54:$J$54,"HOÀNG"))</f>
        <v>2</v>
      </c>
      <c r="L80" s="197">
        <f>2*(COUNTIF($M$43:$N$54,"DÂN")+COUNTIF(K43:L54,"DÂN"))</f>
        <v>0</v>
      </c>
      <c r="M80" s="197">
        <f>2*(COUNTIF($C$43:$J$54,"HOÀNG")+COUNTIF($Q$43:$X$54,"HOÀNG")-COUNTIF($G$54:$J$54,"HOÀNG"))</f>
        <v>2</v>
      </c>
      <c r="N80" s="197">
        <f>2*(COUNTIF($M$43:$N$54,"HOÀNG")+COUNTIF(K43:L54,"HOÀNG"))</f>
        <v>0</v>
      </c>
      <c r="O80" s="318">
        <f t="shared" si="5"/>
        <v>2</v>
      </c>
      <c r="P80" s="318"/>
      <c r="T80" s="203"/>
    </row>
    <row r="81" spans="1:20" ht="26.25">
      <c r="A81" s="179"/>
      <c r="H81" s="204"/>
      <c r="I81" s="198" t="s">
        <v>135</v>
      </c>
      <c r="J81" s="199"/>
      <c r="K81" s="201">
        <f>2*(COUNTIF($C$43:$J$54,"HIẾU")+COUNTIF($Q$43:$X$54,"HIẾU")-COUNTIF($G$54:$J$54,"HIẾU"))</f>
        <v>6</v>
      </c>
      <c r="L81" s="201">
        <f>2*(COUNTIF($M$43:$N$54,"HIẾU")+COUNTIF(K44:L55,"HIẾU"))</f>
        <v>0</v>
      </c>
      <c r="M81" s="201">
        <f>2*(COUNTIF($C$43:$J$54,"HIẾU")+COUNTIF($Q$43:$X$54,"HIẾU")-COUNTIF($G$54:$J$54,"HIẾU"))</f>
        <v>6</v>
      </c>
      <c r="N81" s="201">
        <f>2*(COUNTIF($M$43:$N$54,"HIẾU")+COUNTIF(K44:L55,"HIẾU"))</f>
        <v>0</v>
      </c>
      <c r="O81" s="321">
        <f t="shared" si="5"/>
        <v>6</v>
      </c>
      <c r="P81" s="321"/>
      <c r="T81" s="203"/>
    </row>
    <row r="82" spans="1:20">
      <c r="T82" s="203"/>
    </row>
    <row r="83" spans="1:20">
      <c r="T83" s="203"/>
    </row>
  </sheetData>
  <mergeCells count="119">
    <mergeCell ref="P21:P22"/>
    <mergeCell ref="P23:P24"/>
    <mergeCell ref="P25:P26"/>
    <mergeCell ref="P30:P31"/>
    <mergeCell ref="P32:P33"/>
    <mergeCell ref="P34:P35"/>
    <mergeCell ref="P36:P37"/>
    <mergeCell ref="P38:P39"/>
    <mergeCell ref="P43:P44"/>
    <mergeCell ref="O42:P42"/>
    <mergeCell ref="G69:G73"/>
    <mergeCell ref="O4:O5"/>
    <mergeCell ref="O6:O7"/>
    <mergeCell ref="O8:O9"/>
    <mergeCell ref="O10:O11"/>
    <mergeCell ref="O12:O13"/>
    <mergeCell ref="O17:O18"/>
    <mergeCell ref="O19:O20"/>
    <mergeCell ref="O21:O22"/>
    <mergeCell ref="O23:O24"/>
    <mergeCell ref="O25:O26"/>
    <mergeCell ref="O30:O31"/>
    <mergeCell ref="O32:O33"/>
    <mergeCell ref="O34:O35"/>
    <mergeCell ref="O36:O37"/>
    <mergeCell ref="O38:O39"/>
    <mergeCell ref="O43:O44"/>
    <mergeCell ref="O45:O46"/>
    <mergeCell ref="O47:O48"/>
    <mergeCell ref="O49:O50"/>
    <mergeCell ref="O51:O52"/>
    <mergeCell ref="O71:P71"/>
    <mergeCell ref="O72:P72"/>
    <mergeCell ref="O73:P73"/>
    <mergeCell ref="B30:B31"/>
    <mergeCell ref="B32:B33"/>
    <mergeCell ref="B34:B35"/>
    <mergeCell ref="B36:B37"/>
    <mergeCell ref="B38:B39"/>
    <mergeCell ref="B43:B44"/>
    <mergeCell ref="B45:B46"/>
    <mergeCell ref="B47:B48"/>
    <mergeCell ref="B49:B50"/>
    <mergeCell ref="A42:B42"/>
    <mergeCell ref="O80:P80"/>
    <mergeCell ref="O81:P81"/>
    <mergeCell ref="A4:A5"/>
    <mergeCell ref="A6:A7"/>
    <mergeCell ref="A8:A9"/>
    <mergeCell ref="A10:A11"/>
    <mergeCell ref="A12:A13"/>
    <mergeCell ref="A17:A18"/>
    <mergeCell ref="A19:A20"/>
    <mergeCell ref="A21:A22"/>
    <mergeCell ref="A23:A24"/>
    <mergeCell ref="A25:A26"/>
    <mergeCell ref="A30:A31"/>
    <mergeCell ref="A32:A33"/>
    <mergeCell ref="A34:A35"/>
    <mergeCell ref="A36:A37"/>
    <mergeCell ref="A38:A39"/>
    <mergeCell ref="A43:A44"/>
    <mergeCell ref="A45:A46"/>
    <mergeCell ref="A47:A48"/>
    <mergeCell ref="A49:A50"/>
    <mergeCell ref="A51:A52"/>
    <mergeCell ref="B4:B5"/>
    <mergeCell ref="B6:B7"/>
    <mergeCell ref="O74:P74"/>
    <mergeCell ref="O75:P75"/>
    <mergeCell ref="O76:P76"/>
    <mergeCell ref="O77:P77"/>
    <mergeCell ref="O78:P78"/>
    <mergeCell ref="O79:P79"/>
    <mergeCell ref="O62:P62"/>
    <mergeCell ref="O63:P63"/>
    <mergeCell ref="O64:P64"/>
    <mergeCell ref="O65:P65"/>
    <mergeCell ref="O66:P66"/>
    <mergeCell ref="O67:P67"/>
    <mergeCell ref="O68:P68"/>
    <mergeCell ref="O69:P69"/>
    <mergeCell ref="O70:P70"/>
    <mergeCell ref="O55:P55"/>
    <mergeCell ref="O56:P56"/>
    <mergeCell ref="O57:P57"/>
    <mergeCell ref="O58:P58"/>
    <mergeCell ref="O59:P59"/>
    <mergeCell ref="O60:P60"/>
    <mergeCell ref="O61:P61"/>
    <mergeCell ref="B51:B52"/>
    <mergeCell ref="P45:P46"/>
    <mergeCell ref="P47:P48"/>
    <mergeCell ref="P49:P50"/>
    <mergeCell ref="P51:P52"/>
    <mergeCell ref="A1:X1"/>
    <mergeCell ref="A2:N2"/>
    <mergeCell ref="O2:X2"/>
    <mergeCell ref="A3:B3"/>
    <mergeCell ref="O3:P3"/>
    <mergeCell ref="A16:B16"/>
    <mergeCell ref="O16:P16"/>
    <mergeCell ref="A29:B29"/>
    <mergeCell ref="O29:P29"/>
    <mergeCell ref="B8:B9"/>
    <mergeCell ref="B10:B11"/>
    <mergeCell ref="B12:B13"/>
    <mergeCell ref="B17:B18"/>
    <mergeCell ref="B19:B20"/>
    <mergeCell ref="B21:B22"/>
    <mergeCell ref="B23:B24"/>
    <mergeCell ref="B25:B26"/>
    <mergeCell ref="P4:P5"/>
    <mergeCell ref="P6:P7"/>
    <mergeCell ref="P8:P9"/>
    <mergeCell ref="P10:P11"/>
    <mergeCell ref="P12:P13"/>
    <mergeCell ref="P17:P18"/>
    <mergeCell ref="P19:P20"/>
  </mergeCells>
  <pageMargins left="0.7" right="0.7" top="0.75" bottom="0.75" header="0.3" footer="0.3"/>
  <pageSetup paperSize="9" orientation="portrait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83"/>
  <sheetViews>
    <sheetView zoomScale="70" zoomScaleNormal="70" workbookViewId="0">
      <pane xSplit="2" ySplit="3" topLeftCell="G43" activePane="bottomRight" state="frozen"/>
      <selection pane="topRight"/>
      <selection pane="bottomLeft"/>
      <selection pane="bottomRight" activeCell="G32" sqref="G32"/>
    </sheetView>
  </sheetViews>
  <sheetFormatPr defaultColWidth="9" defaultRowHeight="1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5.57031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>
      <c r="A1" s="293" t="s">
        <v>275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5"/>
    </row>
    <row r="2" spans="1:25" s="44" customFormat="1" ht="64.5" customHeight="1">
      <c r="A2" s="296" t="s">
        <v>1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7"/>
      <c r="O2" s="298" t="s">
        <v>2</v>
      </c>
      <c r="P2" s="299"/>
      <c r="Q2" s="299"/>
      <c r="R2" s="299"/>
      <c r="S2" s="299"/>
      <c r="T2" s="299"/>
      <c r="U2" s="299"/>
      <c r="V2" s="299"/>
      <c r="W2" s="299"/>
      <c r="X2" s="299"/>
      <c r="Y2"/>
    </row>
    <row r="3" spans="1:25" ht="19.5">
      <c r="A3" s="300" t="s">
        <v>3</v>
      </c>
      <c r="B3" s="301"/>
      <c r="C3" s="47" t="s">
        <v>4</v>
      </c>
      <c r="D3" s="48" t="s">
        <v>5</v>
      </c>
      <c r="E3" s="48" t="s">
        <v>6</v>
      </c>
      <c r="F3" s="48" t="s">
        <v>5</v>
      </c>
      <c r="G3" s="49" t="s">
        <v>7</v>
      </c>
      <c r="H3" s="50" t="s">
        <v>5</v>
      </c>
      <c r="I3" s="48" t="s">
        <v>8</v>
      </c>
      <c r="J3" s="50" t="s">
        <v>5</v>
      </c>
      <c r="K3" s="280" t="s">
        <v>9</v>
      </c>
      <c r="L3" s="281" t="s">
        <v>5</v>
      </c>
      <c r="M3" s="280" t="s">
        <v>10</v>
      </c>
      <c r="N3" s="282" t="s">
        <v>5</v>
      </c>
      <c r="O3" s="302" t="s">
        <v>3</v>
      </c>
      <c r="P3" s="303"/>
      <c r="Q3" s="47" t="s">
        <v>11</v>
      </c>
      <c r="R3" s="48" t="s">
        <v>5</v>
      </c>
      <c r="S3" s="48" t="s">
        <v>12</v>
      </c>
      <c r="T3" s="48" t="s">
        <v>5</v>
      </c>
      <c r="U3" s="48" t="s">
        <v>13</v>
      </c>
      <c r="V3" s="48" t="s">
        <v>5</v>
      </c>
      <c r="W3" s="48" t="s">
        <v>14</v>
      </c>
      <c r="X3" s="48" t="s">
        <v>5</v>
      </c>
    </row>
    <row r="4" spans="1:25" s="45" customFormat="1" ht="39.75" customHeight="1">
      <c r="A4" s="323" t="s">
        <v>15</v>
      </c>
      <c r="B4" s="307" t="s">
        <v>276</v>
      </c>
      <c r="C4" s="67"/>
      <c r="D4" s="52"/>
      <c r="E4" s="52"/>
      <c r="F4" s="52"/>
      <c r="G4" s="52"/>
      <c r="H4" s="68"/>
      <c r="I4" s="52"/>
      <c r="J4" s="68"/>
      <c r="K4" s="54"/>
      <c r="L4" s="55"/>
      <c r="M4" s="54"/>
      <c r="N4" s="98"/>
      <c r="O4" s="332" t="s">
        <v>15</v>
      </c>
      <c r="P4" s="310" t="s">
        <v>276</v>
      </c>
      <c r="Q4" s="57"/>
      <c r="R4" s="58"/>
      <c r="S4" s="59"/>
      <c r="T4" s="58"/>
      <c r="U4" s="59"/>
      <c r="V4" s="58"/>
      <c r="W4" s="59"/>
      <c r="X4" s="60"/>
      <c r="Y4"/>
    </row>
    <row r="5" spans="1:25" s="45" customFormat="1" ht="40.9" customHeight="1">
      <c r="A5" s="324"/>
      <c r="B5" s="330"/>
      <c r="C5" s="119" t="s">
        <v>277</v>
      </c>
      <c r="D5" s="100" t="s">
        <v>18</v>
      </c>
      <c r="E5" s="63" t="s">
        <v>235</v>
      </c>
      <c r="F5" s="63" t="s">
        <v>18</v>
      </c>
      <c r="G5" s="61"/>
      <c r="H5" s="61"/>
      <c r="I5" s="100" t="s">
        <v>278</v>
      </c>
      <c r="J5" s="100" t="s">
        <v>18</v>
      </c>
      <c r="K5" s="64" t="s">
        <v>279</v>
      </c>
      <c r="L5" s="63" t="s">
        <v>23</v>
      </c>
      <c r="M5" s="67"/>
      <c r="N5" s="138"/>
      <c r="O5" s="333"/>
      <c r="P5" s="311"/>
      <c r="Q5" s="61"/>
      <c r="R5" s="66"/>
      <c r="S5" s="67"/>
      <c r="T5" s="68"/>
      <c r="U5" s="61"/>
      <c r="V5" s="66"/>
      <c r="W5" s="61"/>
      <c r="X5" s="69"/>
      <c r="Y5"/>
    </row>
    <row r="6" spans="1:25" s="45" customFormat="1" ht="36.75" customHeight="1">
      <c r="A6" s="325" t="s">
        <v>25</v>
      </c>
      <c r="B6" s="309" t="s">
        <v>280</v>
      </c>
      <c r="C6" s="217" t="s">
        <v>27</v>
      </c>
      <c r="D6" s="214" t="s">
        <v>23</v>
      </c>
      <c r="E6" s="237" t="s">
        <v>281</v>
      </c>
      <c r="F6" s="238" t="s">
        <v>23</v>
      </c>
      <c r="G6" s="52"/>
      <c r="H6" s="71"/>
      <c r="I6" s="67"/>
      <c r="J6" s="52"/>
      <c r="K6" s="53"/>
      <c r="L6" s="53"/>
      <c r="M6" s="52"/>
      <c r="N6" s="93"/>
      <c r="O6" s="332" t="s">
        <v>25</v>
      </c>
      <c r="P6" s="312" t="s">
        <v>280</v>
      </c>
      <c r="Q6" s="72"/>
      <c r="R6" s="71"/>
      <c r="S6" s="52"/>
      <c r="T6" s="71"/>
      <c r="U6" s="53"/>
      <c r="V6" s="73"/>
      <c r="W6" s="67"/>
      <c r="X6" s="74"/>
      <c r="Y6" s="75"/>
    </row>
    <row r="7" spans="1:25" s="45" customFormat="1" ht="40.5" customHeight="1">
      <c r="A7" s="326"/>
      <c r="B7" s="308"/>
      <c r="C7" s="61"/>
      <c r="D7" s="61"/>
      <c r="E7" s="211" t="s">
        <v>106</v>
      </c>
      <c r="F7" s="211" t="s">
        <v>18</v>
      </c>
      <c r="G7" s="61"/>
      <c r="H7" s="61"/>
      <c r="I7" s="231" t="s">
        <v>282</v>
      </c>
      <c r="J7" s="239" t="s">
        <v>18</v>
      </c>
      <c r="K7" s="64" t="s">
        <v>283</v>
      </c>
      <c r="L7" s="63" t="s">
        <v>23</v>
      </c>
      <c r="M7" s="61"/>
      <c r="N7" s="66"/>
      <c r="O7" s="334"/>
      <c r="P7" s="313"/>
      <c r="Q7" s="61"/>
      <c r="R7" s="66"/>
      <c r="S7" s="61"/>
      <c r="T7" s="61"/>
      <c r="U7" s="61"/>
      <c r="V7" s="79"/>
      <c r="W7" s="122" t="s">
        <v>284</v>
      </c>
      <c r="X7" s="123" t="s">
        <v>23</v>
      </c>
      <c r="Y7" s="75"/>
    </row>
    <row r="8" spans="1:25" s="45" customFormat="1" ht="42" customHeight="1">
      <c r="A8" s="324" t="s">
        <v>37</v>
      </c>
      <c r="B8" s="307" t="s">
        <v>285</v>
      </c>
      <c r="C8" s="52"/>
      <c r="D8" s="84"/>
      <c r="E8" s="52"/>
      <c r="F8" s="71"/>
      <c r="G8" s="52"/>
      <c r="H8" s="52"/>
      <c r="I8" s="52"/>
      <c r="J8" s="71"/>
      <c r="K8" s="52"/>
      <c r="L8" s="84"/>
      <c r="M8" s="71"/>
      <c r="N8" s="136"/>
      <c r="O8" s="333" t="s">
        <v>37</v>
      </c>
      <c r="P8" s="310" t="s">
        <v>285</v>
      </c>
      <c r="Q8" s="67"/>
      <c r="R8" s="68"/>
      <c r="S8" s="83"/>
      <c r="T8" s="84"/>
      <c r="U8" s="54"/>
      <c r="V8" s="71"/>
      <c r="W8" s="54"/>
      <c r="X8" s="85"/>
      <c r="Y8"/>
    </row>
    <row r="9" spans="1:25" s="45" customFormat="1" ht="48.75" customHeight="1">
      <c r="A9" s="324"/>
      <c r="B9" s="308"/>
      <c r="C9" s="77" t="s">
        <v>80</v>
      </c>
      <c r="D9" s="87" t="s">
        <v>18</v>
      </c>
      <c r="E9" s="61"/>
      <c r="F9" s="61"/>
      <c r="G9" s="61"/>
      <c r="H9" s="61"/>
      <c r="I9" s="64" t="s">
        <v>50</v>
      </c>
      <c r="J9" s="64" t="s">
        <v>23</v>
      </c>
      <c r="K9" s="64" t="s">
        <v>43</v>
      </c>
      <c r="L9" s="63" t="s">
        <v>23</v>
      </c>
      <c r="M9" s="74"/>
      <c r="N9" s="74"/>
      <c r="O9" s="333"/>
      <c r="P9" s="311"/>
      <c r="Q9" s="61"/>
      <c r="R9" s="79"/>
      <c r="S9" s="91"/>
      <c r="T9" s="68"/>
      <c r="U9" s="61"/>
      <c r="V9" s="61"/>
      <c r="W9" s="61"/>
      <c r="X9" s="138"/>
      <c r="Y9" s="75"/>
    </row>
    <row r="10" spans="1:25" s="45" customFormat="1" ht="42.6" customHeight="1">
      <c r="A10" s="325" t="s">
        <v>45</v>
      </c>
      <c r="B10" s="307" t="s">
        <v>286</v>
      </c>
      <c r="C10" s="94" t="s">
        <v>287</v>
      </c>
      <c r="D10" s="94" t="s">
        <v>18</v>
      </c>
      <c r="E10" s="53"/>
      <c r="F10" s="68"/>
      <c r="G10" s="94" t="s">
        <v>288</v>
      </c>
      <c r="H10" s="119" t="s">
        <v>18</v>
      </c>
      <c r="I10" s="52"/>
      <c r="J10" s="71"/>
      <c r="K10" s="52"/>
      <c r="L10" s="71"/>
      <c r="M10" s="52"/>
      <c r="N10" s="93"/>
      <c r="O10" s="332" t="s">
        <v>45</v>
      </c>
      <c r="P10" s="312" t="s">
        <v>286</v>
      </c>
      <c r="Q10" s="52"/>
      <c r="R10" s="53"/>
      <c r="S10" s="52"/>
      <c r="T10" s="71"/>
      <c r="U10" s="67"/>
      <c r="V10" s="74"/>
      <c r="W10" s="88"/>
      <c r="X10" s="98"/>
      <c r="Y10" s="75"/>
    </row>
    <row r="11" spans="1:25" s="45" customFormat="1" ht="36.75" customHeight="1">
      <c r="A11" s="326"/>
      <c r="B11" s="308"/>
      <c r="C11" s="61"/>
      <c r="D11" s="67"/>
      <c r="E11" s="64" t="s">
        <v>289</v>
      </c>
      <c r="F11" s="64" t="s">
        <v>23</v>
      </c>
      <c r="G11" s="76"/>
      <c r="H11" s="61"/>
      <c r="I11" s="63" t="s">
        <v>56</v>
      </c>
      <c r="J11" s="64" t="s">
        <v>23</v>
      </c>
      <c r="K11" s="61"/>
      <c r="L11" s="61"/>
      <c r="M11" s="61"/>
      <c r="N11" s="61"/>
      <c r="O11" s="334"/>
      <c r="P11" s="313"/>
      <c r="Q11" s="67"/>
      <c r="R11" s="74"/>
      <c r="S11" s="61"/>
      <c r="T11" s="61"/>
      <c r="U11" s="122" t="s">
        <v>290</v>
      </c>
      <c r="V11" s="123" t="s">
        <v>34</v>
      </c>
      <c r="W11" s="122" t="s">
        <v>291</v>
      </c>
      <c r="X11" s="123" t="s">
        <v>34</v>
      </c>
      <c r="Y11" s="75"/>
    </row>
    <row r="12" spans="1:25" s="45" customFormat="1" ht="39" customHeight="1">
      <c r="A12" s="324" t="s">
        <v>52</v>
      </c>
      <c r="B12" s="307" t="s">
        <v>292</v>
      </c>
      <c r="C12" s="237" t="s">
        <v>293</v>
      </c>
      <c r="D12" s="238" t="s">
        <v>18</v>
      </c>
      <c r="E12" s="52"/>
      <c r="F12" s="71"/>
      <c r="G12" s="52"/>
      <c r="H12" s="71"/>
      <c r="I12" s="64" t="s">
        <v>294</v>
      </c>
      <c r="J12" s="216" t="s">
        <v>18</v>
      </c>
      <c r="K12" s="121"/>
      <c r="L12" s="121"/>
      <c r="M12" s="96"/>
      <c r="N12" s="71"/>
      <c r="O12" s="333" t="s">
        <v>52</v>
      </c>
      <c r="P12" s="310" t="s">
        <v>292</v>
      </c>
      <c r="Q12" s="52"/>
      <c r="R12" s="52"/>
      <c r="S12" s="54"/>
      <c r="T12" s="55"/>
      <c r="U12" s="54"/>
      <c r="V12" s="71"/>
      <c r="W12" s="97"/>
      <c r="X12" s="98"/>
      <c r="Y12"/>
    </row>
    <row r="13" spans="1:25" s="45" customFormat="1" ht="39" customHeight="1">
      <c r="A13" s="324"/>
      <c r="B13" s="308"/>
      <c r="C13" s="61"/>
      <c r="D13" s="68"/>
      <c r="E13" s="61"/>
      <c r="F13" s="61"/>
      <c r="G13" s="61"/>
      <c r="H13" s="62"/>
      <c r="I13" s="89" t="s">
        <v>58</v>
      </c>
      <c r="J13" s="78" t="s">
        <v>23</v>
      </c>
      <c r="K13" s="89" t="s">
        <v>87</v>
      </c>
      <c r="L13" s="78" t="s">
        <v>23</v>
      </c>
      <c r="M13" s="61"/>
      <c r="N13" s="79"/>
      <c r="O13" s="333"/>
      <c r="P13" s="311"/>
      <c r="Q13" s="137"/>
      <c r="R13" s="62"/>
      <c r="S13" s="67"/>
      <c r="T13" s="68"/>
      <c r="U13" s="61"/>
      <c r="V13" s="66"/>
      <c r="W13" s="61"/>
      <c r="X13" s="66"/>
      <c r="Y13" s="75"/>
    </row>
    <row r="14" spans="1:25" s="45" customFormat="1" ht="37.5" customHeight="1">
      <c r="A14" s="101" t="s">
        <v>60</v>
      </c>
      <c r="B14" s="284" t="s">
        <v>295</v>
      </c>
      <c r="C14" s="122" t="s">
        <v>99</v>
      </c>
      <c r="D14" s="123" t="s">
        <v>23</v>
      </c>
      <c r="E14" s="52"/>
      <c r="F14" s="71"/>
      <c r="G14" s="52"/>
      <c r="H14" s="71"/>
      <c r="I14" s="52"/>
      <c r="J14" s="52"/>
      <c r="K14" s="52"/>
      <c r="L14" s="52"/>
      <c r="M14" s="52"/>
      <c r="N14" s="93"/>
      <c r="O14" s="102" t="s">
        <v>60</v>
      </c>
      <c r="P14" s="285" t="s">
        <v>295</v>
      </c>
      <c r="Q14" s="103"/>
      <c r="R14" s="104"/>
      <c r="S14" s="53"/>
      <c r="T14" s="73"/>
      <c r="U14" s="53"/>
      <c r="V14" s="73"/>
      <c r="W14" s="52"/>
      <c r="X14" s="98"/>
      <c r="Y14"/>
    </row>
    <row r="15" spans="1:25" s="45" customFormat="1" ht="37.5" hidden="1" customHeight="1">
      <c r="A15" s="105" t="s">
        <v>62</v>
      </c>
      <c r="B15" s="106"/>
      <c r="C15" s="59"/>
      <c r="D15" s="58"/>
      <c r="E15" s="96"/>
      <c r="F15" s="58"/>
      <c r="H15" s="58"/>
      <c r="I15" s="59"/>
      <c r="J15" s="58"/>
      <c r="K15" s="59"/>
      <c r="L15" s="58"/>
      <c r="M15" s="59"/>
      <c r="N15" s="107"/>
      <c r="O15" s="108" t="s">
        <v>62</v>
      </c>
      <c r="P15" s="286" t="s">
        <v>63</v>
      </c>
      <c r="Q15" s="109"/>
      <c r="R15" s="110"/>
      <c r="S15" s="67"/>
      <c r="T15" s="68"/>
      <c r="U15" s="67"/>
      <c r="V15" s="68"/>
      <c r="W15" s="59"/>
      <c r="X15" s="60"/>
      <c r="Y15"/>
    </row>
    <row r="16" spans="1:25" ht="24.75" customHeight="1">
      <c r="A16" s="304" t="s">
        <v>3</v>
      </c>
      <c r="B16" s="305"/>
      <c r="C16" s="111" t="s">
        <v>11</v>
      </c>
      <c r="D16" s="50" t="s">
        <v>5</v>
      </c>
      <c r="E16" s="50" t="s">
        <v>12</v>
      </c>
      <c r="F16" s="50" t="s">
        <v>5</v>
      </c>
      <c r="G16" s="50" t="s">
        <v>13</v>
      </c>
      <c r="H16" s="50" t="s">
        <v>5</v>
      </c>
      <c r="I16" s="50" t="s">
        <v>14</v>
      </c>
      <c r="J16" s="50" t="s">
        <v>5</v>
      </c>
      <c r="K16" s="280" t="s">
        <v>9</v>
      </c>
      <c r="L16" s="281" t="s">
        <v>5</v>
      </c>
      <c r="M16" s="280" t="s">
        <v>10</v>
      </c>
      <c r="N16" s="287" t="s">
        <v>5</v>
      </c>
      <c r="O16" s="304" t="s">
        <v>3</v>
      </c>
      <c r="P16" s="306"/>
      <c r="Q16" s="51" t="s">
        <v>11</v>
      </c>
      <c r="R16" s="50" t="s">
        <v>5</v>
      </c>
      <c r="S16" s="50" t="s">
        <v>12</v>
      </c>
      <c r="T16" s="50" t="s">
        <v>5</v>
      </c>
      <c r="U16" s="50" t="s">
        <v>13</v>
      </c>
      <c r="V16" s="50" t="s">
        <v>5</v>
      </c>
      <c r="W16" s="50" t="s">
        <v>14</v>
      </c>
      <c r="X16" s="112" t="s">
        <v>5</v>
      </c>
    </row>
    <row r="17" spans="1:35" s="45" customFormat="1" ht="48" customHeight="1">
      <c r="A17" s="324" t="s">
        <v>15</v>
      </c>
      <c r="B17" s="307" t="s">
        <v>296</v>
      </c>
      <c r="C17" s="67"/>
      <c r="D17" s="52"/>
      <c r="E17" s="52"/>
      <c r="F17" s="67"/>
      <c r="G17" s="52"/>
      <c r="H17" s="68"/>
      <c r="I17" s="52"/>
      <c r="J17" s="68"/>
      <c r="K17" s="52"/>
      <c r="L17" s="113"/>
      <c r="M17" s="54"/>
      <c r="N17" s="113"/>
      <c r="O17" s="333" t="s">
        <v>15</v>
      </c>
      <c r="P17" s="310" t="s">
        <v>296</v>
      </c>
      <c r="Q17" s="215"/>
      <c r="R17" s="55"/>
      <c r="S17" s="88"/>
      <c r="T17" s="84"/>
      <c r="U17" s="88"/>
      <c r="V17" s="84"/>
      <c r="W17" s="114"/>
      <c r="X17" s="115"/>
    </row>
    <row r="18" spans="1:35" s="45" customFormat="1" ht="41.25" customHeight="1">
      <c r="A18" s="324"/>
      <c r="B18" s="308"/>
      <c r="C18" s="61"/>
      <c r="D18" s="76"/>
      <c r="E18" s="63" t="s">
        <v>189</v>
      </c>
      <c r="F18" s="63" t="s">
        <v>18</v>
      </c>
      <c r="G18" s="63" t="s">
        <v>71</v>
      </c>
      <c r="H18" s="156" t="s">
        <v>18</v>
      </c>
      <c r="I18" s="61"/>
      <c r="J18" s="79"/>
      <c r="K18" s="63" t="s">
        <v>182</v>
      </c>
      <c r="L18" s="156" t="s">
        <v>23</v>
      </c>
      <c r="M18" s="61"/>
      <c r="N18" s="79"/>
      <c r="O18" s="333"/>
      <c r="P18" s="311"/>
      <c r="Q18" s="61"/>
      <c r="R18" s="66"/>
      <c r="S18" s="61"/>
      <c r="T18" s="61"/>
      <c r="U18" s="61"/>
      <c r="V18" s="61"/>
      <c r="W18" s="61"/>
      <c r="X18" s="69"/>
    </row>
    <row r="19" spans="1:35" s="45" customFormat="1" ht="46.9" customHeight="1">
      <c r="A19" s="325" t="s">
        <v>25</v>
      </c>
      <c r="B19" s="307" t="s">
        <v>297</v>
      </c>
      <c r="C19" s="53"/>
      <c r="D19" s="71"/>
      <c r="E19" s="53"/>
      <c r="F19" s="84"/>
      <c r="G19" s="52"/>
      <c r="H19" s="52"/>
      <c r="I19" s="217" t="s">
        <v>209</v>
      </c>
      <c r="J19" s="87" t="s">
        <v>23</v>
      </c>
      <c r="K19" s="217" t="s">
        <v>207</v>
      </c>
      <c r="L19" s="218" t="s">
        <v>23</v>
      </c>
      <c r="M19" s="52"/>
      <c r="N19" s="93"/>
      <c r="O19" s="332" t="s">
        <v>25</v>
      </c>
      <c r="P19" s="312" t="s">
        <v>297</v>
      </c>
      <c r="Q19" s="120"/>
      <c r="R19" s="120"/>
      <c r="S19" s="121"/>
      <c r="T19" s="120"/>
      <c r="U19" s="53"/>
      <c r="V19" s="73"/>
      <c r="W19" s="54"/>
      <c r="X19" s="98"/>
      <c r="Y19" s="124"/>
    </row>
    <row r="20" spans="1:35" s="45" customFormat="1" ht="46.5" customHeight="1">
      <c r="A20" s="326"/>
      <c r="B20" s="308"/>
      <c r="C20" s="61"/>
      <c r="D20" s="79"/>
      <c r="E20" s="224" t="s">
        <v>298</v>
      </c>
      <c r="F20" s="240" t="s">
        <v>18</v>
      </c>
      <c r="G20" s="61"/>
      <c r="H20" s="79"/>
      <c r="I20" s="61"/>
      <c r="J20" s="79"/>
      <c r="K20" s="61"/>
      <c r="L20" s="79"/>
      <c r="M20" s="61"/>
      <c r="N20" s="79"/>
      <c r="O20" s="334"/>
      <c r="P20" s="313"/>
      <c r="Q20" s="61"/>
      <c r="R20" s="66"/>
      <c r="S20" s="80" t="s">
        <v>231</v>
      </c>
      <c r="T20" s="92" t="s">
        <v>34</v>
      </c>
      <c r="U20" s="61"/>
      <c r="V20" s="79"/>
      <c r="W20" s="61"/>
      <c r="X20" s="66"/>
      <c r="Y20" s="124"/>
    </row>
    <row r="21" spans="1:35" s="45" customFormat="1" ht="45.75" customHeight="1">
      <c r="A21" s="324" t="s">
        <v>37</v>
      </c>
      <c r="B21" s="307" t="s">
        <v>299</v>
      </c>
      <c r="C21" s="52"/>
      <c r="D21" s="52"/>
      <c r="E21" s="52"/>
      <c r="F21" s="52"/>
      <c r="G21" s="52"/>
      <c r="H21" s="52"/>
      <c r="I21" s="77" t="s">
        <v>117</v>
      </c>
      <c r="J21" s="87" t="s">
        <v>18</v>
      </c>
      <c r="K21" s="54"/>
      <c r="L21" s="71"/>
      <c r="M21" s="88"/>
      <c r="N21" s="68"/>
      <c r="O21" s="333" t="s">
        <v>37</v>
      </c>
      <c r="P21" s="310" t="s">
        <v>299</v>
      </c>
      <c r="Q21" s="67"/>
      <c r="R21" s="68"/>
      <c r="S21" s="54"/>
      <c r="T21" s="55"/>
      <c r="U21" s="54"/>
      <c r="V21" s="84"/>
      <c r="W21" s="73"/>
      <c r="X21" s="127"/>
    </row>
    <row r="22" spans="1:35" s="45" customFormat="1" ht="53.25" customHeight="1">
      <c r="A22" s="324"/>
      <c r="B22" s="308"/>
      <c r="C22" s="241" t="s">
        <v>300</v>
      </c>
      <c r="D22" s="118" t="s">
        <v>18</v>
      </c>
      <c r="E22" s="61"/>
      <c r="F22" s="79"/>
      <c r="G22" s="61"/>
      <c r="H22" s="79"/>
      <c r="I22" s="63" t="s">
        <v>72</v>
      </c>
      <c r="J22" s="156" t="s">
        <v>23</v>
      </c>
      <c r="K22" s="61"/>
      <c r="L22" s="79"/>
      <c r="M22" s="61"/>
      <c r="N22" s="79"/>
      <c r="O22" s="333"/>
      <c r="P22" s="311"/>
      <c r="Q22" s="61"/>
      <c r="R22" s="79"/>
      <c r="S22" s="67"/>
      <c r="T22" s="68"/>
      <c r="U22" s="61"/>
      <c r="V22" s="66"/>
      <c r="W22" s="61"/>
      <c r="X22" s="66"/>
      <c r="Y22" s="124"/>
    </row>
    <row r="23" spans="1:35" s="45" customFormat="1" ht="42.75" customHeight="1">
      <c r="A23" s="325" t="s">
        <v>45</v>
      </c>
      <c r="B23" s="307" t="s">
        <v>301</v>
      </c>
      <c r="C23" s="52"/>
      <c r="D23" s="71"/>
      <c r="E23" s="217" t="s">
        <v>181</v>
      </c>
      <c r="F23" s="214" t="s">
        <v>18</v>
      </c>
      <c r="G23" s="52"/>
      <c r="H23" s="68"/>
      <c r="I23" s="217" t="s">
        <v>86</v>
      </c>
      <c r="J23" s="218" t="s">
        <v>23</v>
      </c>
      <c r="K23" s="237" t="s">
        <v>302</v>
      </c>
      <c r="L23" s="232" t="s">
        <v>23</v>
      </c>
      <c r="M23" s="88"/>
      <c r="N23" s="71"/>
      <c r="O23" s="332" t="s">
        <v>45</v>
      </c>
      <c r="P23" s="312" t="s">
        <v>301</v>
      </c>
      <c r="Q23" s="53"/>
      <c r="R23" s="53"/>
      <c r="S23" s="53"/>
      <c r="T23" s="73"/>
      <c r="U23" s="52"/>
      <c r="V23" s="73"/>
      <c r="W23" s="73"/>
      <c r="X23" s="127"/>
    </row>
    <row r="24" spans="1:35" s="45" customFormat="1" ht="49.5" customHeight="1">
      <c r="A24" s="326"/>
      <c r="B24" s="308"/>
      <c r="C24" s="61"/>
      <c r="D24" s="68"/>
      <c r="E24" s="67"/>
      <c r="F24" s="61"/>
      <c r="G24" s="76"/>
      <c r="H24" s="79"/>
      <c r="I24" s="65" t="s">
        <v>81</v>
      </c>
      <c r="J24" s="156" t="s">
        <v>18</v>
      </c>
      <c r="K24" s="241" t="s">
        <v>303</v>
      </c>
      <c r="L24" s="118" t="s">
        <v>34</v>
      </c>
      <c r="M24" s="61"/>
      <c r="N24" s="61"/>
      <c r="O24" s="334"/>
      <c r="P24" s="313"/>
      <c r="Q24" s="61"/>
      <c r="R24" s="79"/>
      <c r="S24" s="80" t="s">
        <v>225</v>
      </c>
      <c r="T24" s="92" t="s">
        <v>44</v>
      </c>
      <c r="U24" s="61"/>
      <c r="V24" s="79"/>
      <c r="W24" s="61"/>
      <c r="X24" s="66"/>
      <c r="Y24" s="124"/>
    </row>
    <row r="25" spans="1:35" s="45" customFormat="1" ht="50.25" customHeight="1">
      <c r="A25" s="324" t="s">
        <v>52</v>
      </c>
      <c r="B25" s="307" t="s">
        <v>304</v>
      </c>
      <c r="C25" s="122" t="s">
        <v>305</v>
      </c>
      <c r="D25" s="123" t="s">
        <v>23</v>
      </c>
      <c r="E25" s="90" t="s">
        <v>85</v>
      </c>
      <c r="F25" s="214" t="s">
        <v>23</v>
      </c>
      <c r="G25" s="52"/>
      <c r="H25" s="52"/>
      <c r="I25" s="53"/>
      <c r="J25" s="52"/>
      <c r="K25" s="52"/>
      <c r="L25" s="88"/>
      <c r="M25" s="88"/>
      <c r="N25" s="71"/>
      <c r="O25" s="333" t="s">
        <v>52</v>
      </c>
      <c r="P25" s="310" t="s">
        <v>304</v>
      </c>
      <c r="Q25" s="52"/>
      <c r="R25" s="84"/>
      <c r="S25" s="88"/>
      <c r="T25" s="71"/>
      <c r="U25" s="54"/>
      <c r="V25" s="55"/>
      <c r="W25" s="129"/>
      <c r="X25" s="159"/>
    </row>
    <row r="26" spans="1:35" s="45" customFormat="1" ht="43.5" customHeight="1">
      <c r="A26" s="324"/>
      <c r="B26" s="308"/>
      <c r="C26" s="67"/>
      <c r="D26" s="79"/>
      <c r="E26" s="67"/>
      <c r="F26" s="79"/>
      <c r="G26" s="61"/>
      <c r="H26" s="79"/>
      <c r="I26" s="61"/>
      <c r="J26" s="84"/>
      <c r="K26" s="88"/>
      <c r="L26" s="79"/>
      <c r="M26" s="61"/>
      <c r="N26" s="61"/>
      <c r="O26" s="333"/>
      <c r="P26" s="311"/>
      <c r="Q26" s="54"/>
      <c r="R26" s="61"/>
      <c r="S26" s="61"/>
      <c r="T26" s="66"/>
      <c r="U26" s="67"/>
      <c r="V26" s="68"/>
      <c r="W26" s="67"/>
      <c r="X26" s="132"/>
    </row>
    <row r="27" spans="1:35" s="45" customFormat="1" ht="40.5" customHeight="1">
      <c r="A27" s="70" t="s">
        <v>60</v>
      </c>
      <c r="B27" s="284" t="s">
        <v>306</v>
      </c>
      <c r="C27" s="122" t="s">
        <v>99</v>
      </c>
      <c r="D27" s="123" t="s">
        <v>23</v>
      </c>
      <c r="E27" s="52"/>
      <c r="F27" s="71"/>
      <c r="G27" s="54"/>
      <c r="H27" s="71"/>
      <c r="I27" s="54"/>
      <c r="J27" s="71"/>
      <c r="K27" s="52"/>
      <c r="L27" s="71"/>
      <c r="M27" s="53"/>
      <c r="N27" s="93"/>
      <c r="O27" s="56" t="s">
        <v>60</v>
      </c>
      <c r="P27" s="285" t="s">
        <v>306</v>
      </c>
      <c r="Q27" s="103"/>
      <c r="R27" s="104"/>
      <c r="S27" s="133"/>
      <c r="T27" s="73"/>
      <c r="U27" s="52"/>
      <c r="V27" s="73"/>
      <c r="W27" s="97"/>
      <c r="X27" s="134"/>
    </row>
    <row r="28" spans="1:35" s="45" customFormat="1" ht="40.5" hidden="1" customHeight="1">
      <c r="A28" s="105" t="s">
        <v>62</v>
      </c>
      <c r="B28" s="106"/>
      <c r="C28" s="59"/>
      <c r="D28" s="58"/>
      <c r="E28" s="59"/>
      <c r="F28" s="58"/>
      <c r="G28" s="59"/>
      <c r="H28" s="58"/>
      <c r="I28" s="59"/>
      <c r="J28" s="58"/>
      <c r="K28" s="67"/>
      <c r="L28" s="58"/>
      <c r="M28" s="67"/>
      <c r="N28" s="107"/>
      <c r="O28" s="108" t="s">
        <v>62</v>
      </c>
      <c r="P28" s="286" t="s">
        <v>100</v>
      </c>
      <c r="Q28" s="109"/>
      <c r="R28" s="110"/>
      <c r="S28" s="135"/>
      <c r="T28" s="68"/>
      <c r="U28" s="59"/>
      <c r="V28" s="68"/>
      <c r="W28" s="59"/>
      <c r="X28" s="60"/>
    </row>
    <row r="29" spans="1:35" ht="24.95" customHeight="1">
      <c r="A29" s="304" t="s">
        <v>3</v>
      </c>
      <c r="B29" s="305"/>
      <c r="C29" s="50" t="s">
        <v>11</v>
      </c>
      <c r="D29" s="50" t="s">
        <v>5</v>
      </c>
      <c r="E29" s="50" t="s">
        <v>12</v>
      </c>
      <c r="F29" s="50" t="s">
        <v>5</v>
      </c>
      <c r="G29" s="50" t="s">
        <v>13</v>
      </c>
      <c r="H29" s="50" t="s">
        <v>5</v>
      </c>
      <c r="I29" s="50" t="s">
        <v>101</v>
      </c>
      <c r="J29" s="50" t="s">
        <v>5</v>
      </c>
      <c r="K29" s="280" t="s">
        <v>9</v>
      </c>
      <c r="L29" s="281" t="s">
        <v>5</v>
      </c>
      <c r="M29" s="280" t="s">
        <v>10</v>
      </c>
      <c r="N29" s="287" t="s">
        <v>5</v>
      </c>
      <c r="O29" s="304" t="s">
        <v>3</v>
      </c>
      <c r="P29" s="306"/>
      <c r="Q29" s="51" t="s">
        <v>11</v>
      </c>
      <c r="R29" s="50" t="s">
        <v>5</v>
      </c>
      <c r="S29" s="50" t="s">
        <v>12</v>
      </c>
      <c r="T29" s="50" t="s">
        <v>5</v>
      </c>
      <c r="U29" s="50" t="s">
        <v>13</v>
      </c>
      <c r="V29" s="50" t="s">
        <v>5</v>
      </c>
      <c r="W29" s="50" t="s">
        <v>14</v>
      </c>
      <c r="X29" s="112" t="s">
        <v>5</v>
      </c>
      <c r="Y29" s="45"/>
      <c r="Z29" s="45"/>
      <c r="AA29" s="45"/>
      <c r="AB29" s="45"/>
      <c r="AC29" s="45"/>
      <c r="AD29" s="45"/>
      <c r="AE29" s="45"/>
      <c r="AF29" s="45"/>
      <c r="AG29" s="45"/>
      <c r="AI29" s="45"/>
    </row>
    <row r="30" spans="1:35" s="46" customFormat="1" ht="45" customHeight="1">
      <c r="A30" s="327" t="s">
        <v>15</v>
      </c>
      <c r="B30" s="307" t="s">
        <v>307</v>
      </c>
      <c r="C30" s="67"/>
      <c r="D30" s="52"/>
      <c r="E30" s="53"/>
      <c r="F30" s="67"/>
      <c r="G30" s="52"/>
      <c r="H30" s="68"/>
      <c r="I30" s="52"/>
      <c r="J30" s="68"/>
      <c r="K30" s="67"/>
      <c r="L30" s="68"/>
      <c r="M30" s="54"/>
      <c r="N30" s="136"/>
      <c r="O30" s="333" t="s">
        <v>15</v>
      </c>
      <c r="P30" s="310" t="s">
        <v>307</v>
      </c>
      <c r="Q30" s="137"/>
      <c r="R30" s="84"/>
      <c r="S30" s="88"/>
      <c r="T30" s="84"/>
      <c r="U30" s="54"/>
      <c r="V30" s="55"/>
      <c r="W30" s="114"/>
      <c r="X30" s="115"/>
      <c r="Y30" s="45"/>
      <c r="Z30" s="45"/>
      <c r="AA30" s="45"/>
      <c r="AB30" s="45"/>
      <c r="AC30" s="45"/>
      <c r="AD30" s="45"/>
      <c r="AE30" s="45"/>
      <c r="AF30" s="45"/>
      <c r="AG30" s="45"/>
      <c r="AH30"/>
      <c r="AI30" s="45"/>
    </row>
    <row r="31" spans="1:35" s="46" customFormat="1" ht="38.25" customHeight="1">
      <c r="A31" s="327"/>
      <c r="B31" s="308"/>
      <c r="C31" s="119" t="s">
        <v>277</v>
      </c>
      <c r="D31" s="100" t="s">
        <v>18</v>
      </c>
      <c r="E31" s="61"/>
      <c r="F31" s="61"/>
      <c r="G31" s="61"/>
      <c r="H31" s="79"/>
      <c r="I31" s="100" t="s">
        <v>278</v>
      </c>
      <c r="J31" s="100" t="s">
        <v>18</v>
      </c>
      <c r="K31" s="64" t="s">
        <v>308</v>
      </c>
      <c r="L31" s="65" t="s">
        <v>23</v>
      </c>
      <c r="M31" s="67"/>
      <c r="N31" s="138"/>
      <c r="O31" s="333"/>
      <c r="P31" s="311"/>
      <c r="Q31" s="61"/>
      <c r="R31" s="66"/>
      <c r="S31" s="67"/>
      <c r="T31" s="68"/>
      <c r="U31" s="61"/>
      <c r="V31" s="68"/>
      <c r="W31" s="61"/>
      <c r="X31" s="69"/>
      <c r="Y31" s="45"/>
      <c r="Z31" s="45"/>
      <c r="AA31" s="45"/>
      <c r="AB31" s="45"/>
      <c r="AC31" s="45"/>
      <c r="AD31" s="45"/>
      <c r="AE31" s="45"/>
      <c r="AF31" s="45"/>
      <c r="AG31" s="45"/>
      <c r="AH31"/>
      <c r="AI31" s="45"/>
    </row>
    <row r="32" spans="1:35" s="46" customFormat="1" ht="42" customHeight="1">
      <c r="A32" s="328" t="s">
        <v>25</v>
      </c>
      <c r="B32" s="307" t="s">
        <v>309</v>
      </c>
      <c r="C32" s="52"/>
      <c r="D32" s="68"/>
      <c r="E32" s="216" t="s">
        <v>235</v>
      </c>
      <c r="F32" s="216" t="s">
        <v>18</v>
      </c>
      <c r="G32" s="217" t="s">
        <v>47</v>
      </c>
      <c r="H32" s="214" t="s">
        <v>18</v>
      </c>
      <c r="I32" s="88"/>
      <c r="J32" s="73"/>
      <c r="K32" s="52"/>
      <c r="L32" s="71"/>
      <c r="M32" s="53"/>
      <c r="N32" s="73"/>
      <c r="O32" s="332" t="s">
        <v>25</v>
      </c>
      <c r="P32" s="312" t="s">
        <v>309</v>
      </c>
      <c r="Q32" s="72"/>
      <c r="R32" s="71"/>
      <c r="S32" s="52"/>
      <c r="T32" s="71"/>
      <c r="U32" s="52"/>
      <c r="V32" s="71"/>
      <c r="W32" s="52"/>
      <c r="X32" s="98"/>
      <c r="Y32" s="139"/>
      <c r="Z32" s="45"/>
      <c r="AA32" s="45"/>
      <c r="AB32" s="45"/>
      <c r="AC32" s="45"/>
      <c r="AD32" s="45"/>
      <c r="AE32" s="45"/>
      <c r="AF32" s="45"/>
      <c r="AG32" s="45"/>
      <c r="AH32"/>
      <c r="AI32" s="45"/>
    </row>
    <row r="33" spans="1:35" s="46" customFormat="1" ht="39" customHeight="1">
      <c r="A33" s="329"/>
      <c r="B33" s="308"/>
      <c r="C33" s="77" t="s">
        <v>27</v>
      </c>
      <c r="D33" s="87" t="s">
        <v>23</v>
      </c>
      <c r="E33" s="131" t="s">
        <v>69</v>
      </c>
      <c r="F33" s="218" t="s">
        <v>23</v>
      </c>
      <c r="G33" s="61"/>
      <c r="H33" s="61"/>
      <c r="I33" s="61"/>
      <c r="J33" s="79"/>
      <c r="K33" s="64" t="s">
        <v>310</v>
      </c>
      <c r="L33" s="65" t="s">
        <v>23</v>
      </c>
      <c r="M33" s="61"/>
      <c r="N33" s="61"/>
      <c r="O33" s="334"/>
      <c r="P33" s="313"/>
      <c r="Q33" s="67"/>
      <c r="R33" s="79"/>
      <c r="S33" s="61"/>
      <c r="T33" s="79"/>
      <c r="U33" s="61"/>
      <c r="V33" s="79"/>
      <c r="W33" s="61"/>
      <c r="X33" s="79"/>
      <c r="Y33" s="45"/>
      <c r="Z33" s="45"/>
      <c r="AA33" s="45"/>
      <c r="AB33" s="45"/>
      <c r="AC33" s="45"/>
      <c r="AD33" s="45"/>
      <c r="AE33" s="45"/>
      <c r="AF33" s="45"/>
      <c r="AG33" s="45"/>
      <c r="AH33"/>
      <c r="AI33" s="45"/>
    </row>
    <row r="34" spans="1:35" s="46" customFormat="1" ht="45" customHeight="1">
      <c r="A34" s="327" t="s">
        <v>37</v>
      </c>
      <c r="B34" s="307" t="s">
        <v>311</v>
      </c>
      <c r="C34" s="52"/>
      <c r="D34" s="52"/>
      <c r="E34" s="52"/>
      <c r="F34" s="52"/>
      <c r="G34" s="52"/>
      <c r="H34" s="73"/>
      <c r="I34" s="52"/>
      <c r="J34" s="71"/>
      <c r="K34" s="52"/>
      <c r="L34" s="52"/>
      <c r="M34" s="88"/>
      <c r="N34" s="52"/>
      <c r="O34" s="333" t="s">
        <v>37</v>
      </c>
      <c r="P34" s="310" t="s">
        <v>311</v>
      </c>
      <c r="Q34" s="120"/>
      <c r="R34" s="142"/>
      <c r="S34" s="142"/>
      <c r="T34" s="142"/>
      <c r="U34" s="142"/>
      <c r="V34" s="142"/>
      <c r="W34" s="142"/>
      <c r="X34" s="115"/>
      <c r="Y34" s="45"/>
      <c r="Z34" s="45"/>
      <c r="AA34" s="45"/>
      <c r="AB34" s="45"/>
      <c r="AC34" s="45"/>
      <c r="AD34" s="45"/>
      <c r="AE34" s="45"/>
      <c r="AF34" s="45"/>
      <c r="AG34" s="45"/>
      <c r="AH34"/>
      <c r="AI34" s="45"/>
    </row>
    <row r="35" spans="1:35" s="46" customFormat="1" ht="45" customHeight="1">
      <c r="A35" s="327"/>
      <c r="B35" s="308"/>
      <c r="C35" s="63" t="s">
        <v>106</v>
      </c>
      <c r="D35" s="63" t="s">
        <v>18</v>
      </c>
      <c r="E35" s="61"/>
      <c r="F35" s="79"/>
      <c r="G35" s="61"/>
      <c r="H35" s="79"/>
      <c r="I35" s="63" t="s">
        <v>50</v>
      </c>
      <c r="J35" s="64" t="s">
        <v>23</v>
      </c>
      <c r="K35" s="64" t="s">
        <v>43</v>
      </c>
      <c r="L35" s="65" t="s">
        <v>23</v>
      </c>
      <c r="M35" s="143"/>
      <c r="N35" s="144"/>
      <c r="O35" s="333"/>
      <c r="P35" s="311"/>
      <c r="Q35" s="61"/>
      <c r="R35" s="79"/>
      <c r="S35" s="61"/>
      <c r="T35" s="67"/>
      <c r="U35" s="61"/>
      <c r="V35" s="67"/>
      <c r="W35" s="61"/>
      <c r="X35" s="66"/>
      <c r="Y35" s="124"/>
      <c r="Z35" s="45"/>
      <c r="AA35" s="45"/>
      <c r="AB35" s="45"/>
      <c r="AC35" s="45"/>
      <c r="AD35" s="45"/>
      <c r="AE35" s="45"/>
      <c r="AF35" s="45"/>
      <c r="AG35" s="45"/>
      <c r="AH35"/>
      <c r="AI35" s="45"/>
    </row>
    <row r="36" spans="1:35" s="46" customFormat="1" ht="48" customHeight="1">
      <c r="A36" s="325" t="s">
        <v>45</v>
      </c>
      <c r="B36" s="307" t="s">
        <v>312</v>
      </c>
      <c r="C36" s="157" t="s">
        <v>287</v>
      </c>
      <c r="D36" s="119" t="s">
        <v>18</v>
      </c>
      <c r="E36" s="52"/>
      <c r="F36" s="71"/>
      <c r="G36" s="157" t="s">
        <v>288</v>
      </c>
      <c r="H36" s="119" t="s">
        <v>18</v>
      </c>
      <c r="I36" s="88"/>
      <c r="J36" s="73"/>
      <c r="K36" s="52"/>
      <c r="L36" s="71"/>
      <c r="M36" s="71"/>
      <c r="N36" s="52"/>
      <c r="O36" s="332" t="s">
        <v>45</v>
      </c>
      <c r="P36" s="312" t="s">
        <v>312</v>
      </c>
      <c r="Q36" s="120"/>
      <c r="R36" s="142"/>
      <c r="S36" s="54"/>
      <c r="T36" s="71"/>
      <c r="U36" s="88"/>
      <c r="V36" s="71"/>
      <c r="W36" s="52"/>
      <c r="X36" s="132"/>
      <c r="Y36" s="45"/>
      <c r="Z36" s="45"/>
      <c r="AA36" s="45"/>
      <c r="AB36" s="45"/>
      <c r="AC36" s="45"/>
      <c r="AD36" s="45"/>
      <c r="AE36" s="45"/>
      <c r="AF36" s="45"/>
      <c r="AG36" s="45"/>
      <c r="AH36"/>
      <c r="AI36" s="45"/>
    </row>
    <row r="37" spans="1:35" s="46" customFormat="1" ht="45.75" customHeight="1">
      <c r="A37" s="326"/>
      <c r="B37" s="308"/>
      <c r="C37" s="67"/>
      <c r="D37" s="61"/>
      <c r="E37" s="64" t="s">
        <v>289</v>
      </c>
      <c r="F37" s="64" t="s">
        <v>23</v>
      </c>
      <c r="G37" s="61"/>
      <c r="H37" s="68"/>
      <c r="I37" s="63" t="s">
        <v>56</v>
      </c>
      <c r="J37" s="64" t="s">
        <v>23</v>
      </c>
      <c r="K37" s="61"/>
      <c r="L37" s="61"/>
      <c r="M37" s="88"/>
      <c r="N37" s="144"/>
      <c r="O37" s="334"/>
      <c r="P37" s="313"/>
      <c r="Q37" s="61"/>
      <c r="R37" s="79"/>
      <c r="S37" s="67"/>
      <c r="T37" s="68"/>
      <c r="U37" s="80" t="s">
        <v>313</v>
      </c>
      <c r="V37" s="81" t="s">
        <v>44</v>
      </c>
      <c r="W37" s="80" t="s">
        <v>314</v>
      </c>
      <c r="X37" s="81" t="s">
        <v>44</v>
      </c>
      <c r="Y37" s="124"/>
      <c r="Z37" s="45"/>
      <c r="AA37" s="45"/>
      <c r="AB37" s="45"/>
      <c r="AC37" s="45"/>
      <c r="AD37" s="45"/>
      <c r="AE37" s="45"/>
      <c r="AF37" s="45"/>
      <c r="AG37" s="45"/>
      <c r="AH37"/>
      <c r="AI37" s="45"/>
    </row>
    <row r="38" spans="1:35" s="45" customFormat="1" ht="36.75" customHeight="1">
      <c r="A38" s="324" t="s">
        <v>52</v>
      </c>
      <c r="B38" s="307" t="s">
        <v>315</v>
      </c>
      <c r="C38" s="53"/>
      <c r="D38" s="73"/>
      <c r="E38" s="52"/>
      <c r="F38" s="73"/>
      <c r="G38" s="52"/>
      <c r="H38" s="71"/>
      <c r="I38" s="217" t="s">
        <v>58</v>
      </c>
      <c r="J38" s="214" t="s">
        <v>23</v>
      </c>
      <c r="K38" s="59"/>
      <c r="L38" s="68"/>
      <c r="M38" s="52"/>
      <c r="N38" s="71"/>
      <c r="O38" s="333" t="s">
        <v>52</v>
      </c>
      <c r="P38" s="310" t="s">
        <v>315</v>
      </c>
      <c r="Q38" s="145"/>
      <c r="R38" s="55"/>
      <c r="S38" s="52"/>
      <c r="T38" s="71"/>
      <c r="U38" s="54"/>
      <c r="V38" s="55"/>
      <c r="W38" s="129"/>
      <c r="X38" s="130"/>
      <c r="AH38"/>
    </row>
    <row r="39" spans="1:35" s="45" customFormat="1" ht="41.25" customHeight="1">
      <c r="A39" s="324"/>
      <c r="B39" s="308"/>
      <c r="C39" s="89" t="s">
        <v>39</v>
      </c>
      <c r="D39" s="78" t="s">
        <v>18</v>
      </c>
      <c r="E39" s="54"/>
      <c r="F39" s="79"/>
      <c r="G39" s="61"/>
      <c r="H39" s="68"/>
      <c r="I39" s="63" t="s">
        <v>294</v>
      </c>
      <c r="J39" s="64" t="s">
        <v>18</v>
      </c>
      <c r="K39" s="59"/>
      <c r="L39" s="68"/>
      <c r="M39" s="143"/>
      <c r="N39" s="144"/>
      <c r="O39" s="333"/>
      <c r="P39" s="311"/>
      <c r="Q39" s="241" t="s">
        <v>316</v>
      </c>
      <c r="R39" s="118" t="s">
        <v>34</v>
      </c>
      <c r="S39" s="67"/>
      <c r="T39" s="68"/>
      <c r="U39" s="61"/>
      <c r="V39" s="79"/>
      <c r="W39" s="61"/>
      <c r="X39" s="79"/>
      <c r="Y39" s="124"/>
      <c r="AH39"/>
    </row>
    <row r="40" spans="1:35" s="45" customFormat="1" ht="40.5" customHeight="1">
      <c r="A40" s="101" t="s">
        <v>60</v>
      </c>
      <c r="B40" s="283" t="s">
        <v>317</v>
      </c>
      <c r="C40" s="52"/>
      <c r="D40" s="71"/>
      <c r="E40" s="52" t="s">
        <v>113</v>
      </c>
      <c r="F40" s="71"/>
      <c r="G40" s="52"/>
      <c r="H40" s="71"/>
      <c r="I40" s="52"/>
      <c r="J40" s="71"/>
      <c r="K40" s="71"/>
      <c r="L40" s="146"/>
      <c r="M40" s="71"/>
      <c r="N40" s="147"/>
      <c r="O40" s="102" t="s">
        <v>60</v>
      </c>
      <c r="P40" s="285" t="s">
        <v>317</v>
      </c>
      <c r="Q40" s="103"/>
      <c r="R40" s="104"/>
      <c r="S40" s="148"/>
      <c r="T40" s="71"/>
      <c r="U40" s="146"/>
      <c r="V40" s="71"/>
      <c r="W40" s="53"/>
      <c r="X40" s="98"/>
      <c r="AH40"/>
    </row>
    <row r="41" spans="1:35" s="45" customFormat="1" ht="40.5" hidden="1" customHeight="1">
      <c r="A41" s="105" t="s">
        <v>62</v>
      </c>
      <c r="B41" s="149"/>
      <c r="C41" s="59"/>
      <c r="D41" s="58"/>
      <c r="E41" s="59"/>
      <c r="F41" s="58"/>
      <c r="G41" s="59"/>
      <c r="H41" s="58"/>
      <c r="I41" s="58"/>
      <c r="J41" s="58"/>
      <c r="K41" s="58"/>
      <c r="L41" s="150"/>
      <c r="M41" s="58"/>
      <c r="N41" s="151"/>
      <c r="O41" s="108" t="s">
        <v>62</v>
      </c>
      <c r="P41" s="288" t="s">
        <v>114</v>
      </c>
      <c r="Q41" s="109"/>
      <c r="R41" s="110"/>
      <c r="S41" s="152"/>
      <c r="T41" s="58"/>
      <c r="U41" s="150"/>
      <c r="V41" s="58"/>
      <c r="W41" s="67"/>
      <c r="X41" s="60"/>
    </row>
    <row r="42" spans="1:35" ht="24.95" customHeight="1">
      <c r="A42" s="304" t="s">
        <v>3</v>
      </c>
      <c r="B42" s="305"/>
      <c r="C42" s="50" t="s">
        <v>11</v>
      </c>
      <c r="D42" s="50" t="s">
        <v>5</v>
      </c>
      <c r="E42" s="50" t="s">
        <v>12</v>
      </c>
      <c r="F42" s="50" t="s">
        <v>5</v>
      </c>
      <c r="G42" s="50" t="s">
        <v>13</v>
      </c>
      <c r="H42" s="50" t="s">
        <v>5</v>
      </c>
      <c r="I42" s="50" t="s">
        <v>14</v>
      </c>
      <c r="J42" s="50" t="s">
        <v>5</v>
      </c>
      <c r="K42" s="280" t="s">
        <v>9</v>
      </c>
      <c r="L42" s="281" t="s">
        <v>5</v>
      </c>
      <c r="M42" s="280" t="s">
        <v>10</v>
      </c>
      <c r="N42" s="287" t="s">
        <v>5</v>
      </c>
      <c r="O42" s="304" t="s">
        <v>3</v>
      </c>
      <c r="P42" s="306"/>
      <c r="Q42" s="51" t="s">
        <v>11</v>
      </c>
      <c r="R42" s="50" t="s">
        <v>5</v>
      </c>
      <c r="S42" s="50" t="s">
        <v>12</v>
      </c>
      <c r="T42" s="50" t="s">
        <v>5</v>
      </c>
      <c r="U42" s="50" t="s">
        <v>13</v>
      </c>
      <c r="V42" s="50" t="s">
        <v>5</v>
      </c>
      <c r="W42" s="50" t="s">
        <v>14</v>
      </c>
      <c r="X42" s="112" t="s">
        <v>5</v>
      </c>
    </row>
    <row r="43" spans="1:35" s="45" customFormat="1" ht="44.25" customHeight="1">
      <c r="A43" s="324" t="s">
        <v>15</v>
      </c>
      <c r="B43" s="307" t="s">
        <v>318</v>
      </c>
      <c r="C43" s="54"/>
      <c r="D43" s="67"/>
      <c r="E43" s="88"/>
      <c r="F43" s="88"/>
      <c r="G43" s="54"/>
      <c r="H43" s="88"/>
      <c r="I43" s="54"/>
      <c r="J43" s="53"/>
      <c r="K43" s="54"/>
      <c r="L43" s="84"/>
      <c r="M43" s="55"/>
      <c r="N43" s="136"/>
      <c r="O43" s="333" t="s">
        <v>15</v>
      </c>
      <c r="P43" s="310" t="s">
        <v>318</v>
      </c>
      <c r="Q43" s="54"/>
      <c r="R43" s="142"/>
      <c r="S43" s="54"/>
      <c r="T43" s="84"/>
      <c r="U43" s="54"/>
      <c r="V43" s="84"/>
      <c r="W43" s="54"/>
      <c r="X43" s="153"/>
    </row>
    <row r="44" spans="1:35" s="45" customFormat="1" ht="40.5" customHeight="1">
      <c r="A44" s="324"/>
      <c r="B44" s="308"/>
      <c r="C44" s="154" t="s">
        <v>319</v>
      </c>
      <c r="D44" s="126" t="s">
        <v>18</v>
      </c>
      <c r="E44" s="61"/>
      <c r="F44" s="61"/>
      <c r="G44" s="61"/>
      <c r="H44" s="61"/>
      <c r="I44" s="61"/>
      <c r="J44" s="61"/>
      <c r="K44" s="67"/>
      <c r="L44" s="79"/>
      <c r="M44" s="67"/>
      <c r="N44" s="74"/>
      <c r="O44" s="333"/>
      <c r="P44" s="311"/>
      <c r="Q44" s="61"/>
      <c r="R44" s="66"/>
      <c r="S44" s="67"/>
      <c r="T44" s="68"/>
      <c r="U44" s="67"/>
      <c r="V44" s="68"/>
      <c r="W44" s="61"/>
      <c r="X44" s="66"/>
      <c r="Y44" s="124"/>
    </row>
    <row r="45" spans="1:35" s="45" customFormat="1" ht="46.5" customHeight="1">
      <c r="A45" s="325" t="s">
        <v>25</v>
      </c>
      <c r="B45" s="307" t="s">
        <v>320</v>
      </c>
      <c r="C45" s="157" t="s">
        <v>321</v>
      </c>
      <c r="D45" s="119" t="s">
        <v>18</v>
      </c>
      <c r="E45" s="52"/>
      <c r="F45" s="71"/>
      <c r="G45" s="54"/>
      <c r="H45" s="68"/>
      <c r="I45" s="88"/>
      <c r="J45" s="84"/>
      <c r="K45" s="52"/>
      <c r="L45" s="71"/>
      <c r="M45" s="52"/>
      <c r="N45" s="71"/>
      <c r="O45" s="332" t="s">
        <v>25</v>
      </c>
      <c r="P45" s="312" t="s">
        <v>320</v>
      </c>
      <c r="Q45" s="242"/>
      <c r="R45" s="71"/>
      <c r="S45" s="53"/>
      <c r="T45" s="73"/>
      <c r="U45" s="120"/>
      <c r="V45" s="120"/>
      <c r="W45" s="120"/>
      <c r="X45" s="155"/>
    </row>
    <row r="46" spans="1:35" s="45" customFormat="1" ht="46.5" customHeight="1">
      <c r="A46" s="326"/>
      <c r="B46" s="308"/>
      <c r="C46" s="61"/>
      <c r="D46" s="79"/>
      <c r="E46" s="211" t="s">
        <v>189</v>
      </c>
      <c r="F46" s="211" t="s">
        <v>18</v>
      </c>
      <c r="G46" s="63" t="s">
        <v>71</v>
      </c>
      <c r="H46" s="156" t="s">
        <v>18</v>
      </c>
      <c r="I46" s="211" t="s">
        <v>322</v>
      </c>
      <c r="J46" s="211" t="s">
        <v>23</v>
      </c>
      <c r="K46" s="89" t="s">
        <v>119</v>
      </c>
      <c r="L46" s="78" t="s">
        <v>23</v>
      </c>
      <c r="M46" s="54"/>
      <c r="N46" s="79"/>
      <c r="O46" s="334"/>
      <c r="P46" s="313"/>
      <c r="Q46" s="61"/>
      <c r="R46" s="79"/>
      <c r="S46" s="80" t="s">
        <v>231</v>
      </c>
      <c r="T46" s="81" t="s">
        <v>34</v>
      </c>
      <c r="U46" s="61"/>
      <c r="V46" s="79"/>
      <c r="W46" s="61"/>
      <c r="X46" s="79"/>
      <c r="Y46" s="124"/>
    </row>
    <row r="47" spans="1:35" s="45" customFormat="1" ht="41.25" customHeight="1">
      <c r="A47" s="324" t="s">
        <v>37</v>
      </c>
      <c r="B47" s="307" t="s">
        <v>323</v>
      </c>
      <c r="C47" s="52"/>
      <c r="D47" s="52"/>
      <c r="E47" s="53"/>
      <c r="F47" s="73"/>
      <c r="G47" s="157" t="s">
        <v>324</v>
      </c>
      <c r="H47" s="119" t="s">
        <v>18</v>
      </c>
      <c r="I47" s="90" t="s">
        <v>117</v>
      </c>
      <c r="J47" s="87" t="s">
        <v>18</v>
      </c>
      <c r="K47" s="52"/>
      <c r="L47" s="73"/>
      <c r="M47" s="52"/>
      <c r="N47" s="71"/>
      <c r="O47" s="333" t="s">
        <v>37</v>
      </c>
      <c r="P47" s="310" t="s">
        <v>323</v>
      </c>
      <c r="Q47" s="67"/>
      <c r="R47" s="68"/>
      <c r="S47" s="54"/>
      <c r="T47" s="55"/>
      <c r="U47" s="54"/>
      <c r="V47" s="158"/>
      <c r="W47" s="129"/>
      <c r="X47" s="159"/>
    </row>
    <row r="48" spans="1:35" s="45" customFormat="1" ht="43.5" customHeight="1">
      <c r="A48" s="324"/>
      <c r="B48" s="308"/>
      <c r="C48" s="233" t="s">
        <v>325</v>
      </c>
      <c r="D48" s="87" t="s">
        <v>23</v>
      </c>
      <c r="E48" s="61"/>
      <c r="F48" s="79"/>
      <c r="G48" s="67"/>
      <c r="H48" s="79"/>
      <c r="I48" s="63" t="s">
        <v>72</v>
      </c>
      <c r="J48" s="156" t="s">
        <v>23</v>
      </c>
      <c r="K48" s="67"/>
      <c r="L48" s="79"/>
      <c r="M48" s="67"/>
      <c r="N48" s="79"/>
      <c r="O48" s="333"/>
      <c r="P48" s="311"/>
      <c r="Q48" s="61"/>
      <c r="R48" s="79"/>
      <c r="S48" s="61"/>
      <c r="T48" s="79"/>
      <c r="U48" s="160"/>
      <c r="V48" s="74"/>
      <c r="W48" s="61"/>
      <c r="X48" s="69"/>
    </row>
    <row r="49" spans="1:25" s="45" customFormat="1" ht="41.25" customHeight="1">
      <c r="A49" s="325" t="s">
        <v>45</v>
      </c>
      <c r="B49" s="307" t="s">
        <v>326</v>
      </c>
      <c r="C49" s="88"/>
      <c r="D49" s="52"/>
      <c r="E49" s="53"/>
      <c r="F49" s="53"/>
      <c r="G49" s="52"/>
      <c r="H49" s="68"/>
      <c r="I49" s="131" t="s">
        <v>224</v>
      </c>
      <c r="J49" s="214" t="s">
        <v>23</v>
      </c>
      <c r="K49" s="220" t="s">
        <v>327</v>
      </c>
      <c r="L49" s="212" t="s">
        <v>23</v>
      </c>
      <c r="M49" s="52"/>
      <c r="N49" s="71"/>
      <c r="O49" s="332" t="s">
        <v>45</v>
      </c>
      <c r="P49" s="312" t="s">
        <v>326</v>
      </c>
      <c r="Q49" s="52"/>
      <c r="R49" s="104"/>
      <c r="S49" s="52"/>
      <c r="T49" s="71"/>
      <c r="U49" s="52"/>
      <c r="V49" s="93"/>
      <c r="W49" s="52"/>
      <c r="X49" s="130"/>
    </row>
    <row r="50" spans="1:25" s="45" customFormat="1" ht="45" customHeight="1">
      <c r="A50" s="326"/>
      <c r="B50" s="308"/>
      <c r="C50" s="220" t="s">
        <v>328</v>
      </c>
      <c r="D50" s="226" t="s">
        <v>18</v>
      </c>
      <c r="E50" s="154" t="s">
        <v>329</v>
      </c>
      <c r="F50" s="223" t="s">
        <v>18</v>
      </c>
      <c r="G50" s="54"/>
      <c r="H50" s="79"/>
      <c r="I50" s="88"/>
      <c r="J50" s="62"/>
      <c r="K50" s="80" t="s">
        <v>330</v>
      </c>
      <c r="L50" s="81" t="s">
        <v>34</v>
      </c>
      <c r="M50" s="54"/>
      <c r="N50" s="79"/>
      <c r="O50" s="334"/>
      <c r="P50" s="313"/>
      <c r="Q50" s="67"/>
      <c r="R50" s="79"/>
      <c r="S50" s="80" t="s">
        <v>225</v>
      </c>
      <c r="T50" s="92" t="s">
        <v>44</v>
      </c>
      <c r="U50" s="67"/>
      <c r="V50" s="66"/>
      <c r="W50" s="61"/>
      <c r="X50" s="66"/>
      <c r="Y50" s="124"/>
    </row>
    <row r="51" spans="1:25" s="45" customFormat="1" ht="40.5" customHeight="1">
      <c r="A51" s="325" t="s">
        <v>52</v>
      </c>
      <c r="B51" s="307" t="s">
        <v>331</v>
      </c>
      <c r="C51" s="94" t="s">
        <v>332</v>
      </c>
      <c r="D51" s="119" t="s">
        <v>18</v>
      </c>
      <c r="E51" s="53"/>
      <c r="F51" s="53"/>
      <c r="G51" s="52"/>
      <c r="H51" s="52"/>
      <c r="I51" s="94" t="s">
        <v>333</v>
      </c>
      <c r="J51" s="119" t="s">
        <v>18</v>
      </c>
      <c r="K51" s="52"/>
      <c r="L51" s="73"/>
      <c r="M51" s="52"/>
      <c r="N51" s="161"/>
      <c r="O51" s="332" t="s">
        <v>52</v>
      </c>
      <c r="P51" s="310" t="s">
        <v>331</v>
      </c>
      <c r="Q51" s="52"/>
      <c r="R51" s="68"/>
      <c r="S51" s="52"/>
      <c r="T51" s="54"/>
      <c r="U51" s="52"/>
      <c r="V51" s="93"/>
      <c r="W51" s="97"/>
      <c r="X51" s="130"/>
    </row>
    <row r="52" spans="1:25" s="45" customFormat="1" ht="45" customHeight="1">
      <c r="A52" s="326"/>
      <c r="B52" s="308"/>
      <c r="C52" s="233" t="s">
        <v>85</v>
      </c>
      <c r="D52" s="87" t="s">
        <v>23</v>
      </c>
      <c r="E52" s="59"/>
      <c r="F52" s="68"/>
      <c r="G52" s="54"/>
      <c r="H52" s="79"/>
      <c r="I52" s="59"/>
      <c r="J52" s="68"/>
      <c r="K52" s="64" t="s">
        <v>182</v>
      </c>
      <c r="L52" s="156" t="s">
        <v>23</v>
      </c>
      <c r="M52" s="54"/>
      <c r="N52" s="79"/>
      <c r="O52" s="334"/>
      <c r="P52" s="311"/>
      <c r="Q52" s="61"/>
      <c r="R52" s="79"/>
      <c r="S52" s="61"/>
      <c r="T52" s="79"/>
      <c r="U52" s="162"/>
      <c r="V52" s="79"/>
      <c r="W52" s="61"/>
      <c r="X52" s="79"/>
    </row>
    <row r="53" spans="1:25" s="45" customFormat="1" ht="42.75" customHeight="1">
      <c r="A53" s="163" t="s">
        <v>60</v>
      </c>
      <c r="B53" s="283" t="s">
        <v>334</v>
      </c>
      <c r="C53" s="122" t="s">
        <v>335</v>
      </c>
      <c r="D53" s="123" t="s">
        <v>23</v>
      </c>
      <c r="E53" s="164"/>
      <c r="F53" s="165"/>
      <c r="G53" s="166"/>
      <c r="H53" s="167"/>
      <c r="I53" s="164"/>
      <c r="J53" s="167"/>
      <c r="K53" s="164"/>
      <c r="L53" s="167"/>
      <c r="M53" s="164"/>
      <c r="N53" s="165"/>
      <c r="O53" s="168" t="s">
        <v>60</v>
      </c>
      <c r="P53" s="285" t="s">
        <v>334</v>
      </c>
      <c r="Q53" s="169"/>
      <c r="R53" s="167"/>
      <c r="S53" s="164"/>
      <c r="T53" s="167"/>
      <c r="U53" s="169"/>
      <c r="V53" s="165"/>
      <c r="W53" s="170"/>
      <c r="X53" s="171"/>
    </row>
    <row r="54" spans="1:25" s="45" customFormat="1" ht="42.75" hidden="1" customHeight="1">
      <c r="A54" s="172" t="s">
        <v>62</v>
      </c>
      <c r="B54" s="173"/>
      <c r="C54" s="88"/>
      <c r="D54" s="84"/>
      <c r="E54" s="54"/>
      <c r="F54" s="55"/>
      <c r="G54" s="174"/>
      <c r="H54" s="55"/>
      <c r="I54" s="54"/>
      <c r="J54" s="55"/>
      <c r="K54" s="54"/>
      <c r="L54" s="55"/>
      <c r="M54" s="88"/>
      <c r="N54" s="55"/>
      <c r="O54" s="175" t="s">
        <v>62</v>
      </c>
      <c r="P54" s="289" t="s">
        <v>126</v>
      </c>
      <c r="Q54" s="129"/>
      <c r="R54" s="176"/>
      <c r="S54" s="88"/>
      <c r="T54" s="55"/>
      <c r="U54" s="145"/>
      <c r="V54" s="136"/>
      <c r="W54" s="129"/>
      <c r="X54" s="177"/>
    </row>
    <row r="55" spans="1:25" ht="29.25" customHeight="1">
      <c r="B55" s="178"/>
      <c r="C55" s="178"/>
      <c r="D55" s="178"/>
      <c r="G55" s="179"/>
      <c r="I55" s="180" t="s">
        <v>127</v>
      </c>
      <c r="J55" s="180"/>
      <c r="K55" s="181" t="s">
        <v>3</v>
      </c>
      <c r="L55" s="181" t="s">
        <v>128</v>
      </c>
      <c r="M55" s="181" t="s">
        <v>3</v>
      </c>
      <c r="N55" s="181" t="s">
        <v>128</v>
      </c>
      <c r="O55" s="314" t="s">
        <v>129</v>
      </c>
      <c r="P55" s="314"/>
      <c r="Q55" s="181" t="s">
        <v>130</v>
      </c>
      <c r="R55" s="181" t="s">
        <v>3</v>
      </c>
      <c r="S55" s="181" t="s">
        <v>128</v>
      </c>
      <c r="T55" s="181" t="s">
        <v>129</v>
      </c>
    </row>
    <row r="56" spans="1:25" ht="29.25" customHeight="1">
      <c r="E56" t="s">
        <v>113</v>
      </c>
      <c r="I56" s="182" t="s">
        <v>131</v>
      </c>
      <c r="J56" s="183"/>
      <c r="K56" s="184">
        <f>2*(COUNTIF($C$4:$J$15,"TRANG")+COUNTIF($Q$4:$X$15,"TRANG")-COUNTIF(G15:J15,"TRANG"))</f>
        <v>16</v>
      </c>
      <c r="L56" s="184">
        <f>2*(COUNTIF($M$4:$N$15,"TRANG")+COUNTIF(K4:L15,"TRANG"))</f>
        <v>8</v>
      </c>
      <c r="M56" s="184">
        <f>2*(COUNTIF($C$4:$J$15,"TRANG")+COUNTIF($Q$4:$X$15,"TRANG")-COUNTIF(I15:L15,"TRANG"))</f>
        <v>16</v>
      </c>
      <c r="N56" s="184">
        <f>2*(COUNTIF($M$4:$N$15,"TRANG")+COUNTIF(K4:L15,"TRANG"))</f>
        <v>8</v>
      </c>
      <c r="O56" s="315">
        <f t="shared" ref="O56:O60" si="0">SUM(M56:N56)</f>
        <v>24</v>
      </c>
      <c r="P56" s="315"/>
      <c r="Q56" s="185" t="s">
        <v>131</v>
      </c>
      <c r="R56" s="184">
        <f>M56+M62+M69+M76</f>
        <v>52</v>
      </c>
      <c r="S56" s="184">
        <f>N56+N62+N69+N76</f>
        <v>26</v>
      </c>
      <c r="T56" s="184">
        <f t="shared" ref="T56:T60" si="1">SUM(R56:S56)</f>
        <v>78</v>
      </c>
    </row>
    <row r="57" spans="1:25" ht="29.25" customHeight="1">
      <c r="E57" t="s">
        <v>113</v>
      </c>
      <c r="I57" s="186" t="s">
        <v>132</v>
      </c>
      <c r="J57" s="187"/>
      <c r="K57" s="188">
        <f>2*(COUNTIF($C$4:$J$15,"UYÊN")+COUNTIF($Q$4:$X$15,"UYÊN")-COUNTIF(G15:J15,"UYÊN"))</f>
        <v>20</v>
      </c>
      <c r="L57" s="188">
        <f>2*(COUNTIF($M$4:$N$15,"UYÊN")+COUNTIF(K4:L15,"UYÊN"))</f>
        <v>0</v>
      </c>
      <c r="M57" s="188">
        <f>2*(COUNTIF($C$4:$J$15,"UYÊN")+COUNTIF($Q$4:$X$15,"UYÊN")-COUNTIF(I15:L15,"UYÊN"))</f>
        <v>20</v>
      </c>
      <c r="N57" s="188">
        <f>2*(COUNTIF($M$4:$N$15,"UYÊN")+COUNTIF(K4:L15,"UYÊN"))</f>
        <v>0</v>
      </c>
      <c r="O57" s="316">
        <f t="shared" si="0"/>
        <v>20</v>
      </c>
      <c r="P57" s="316"/>
      <c r="Q57" s="189" t="s">
        <v>132</v>
      </c>
      <c r="R57" s="188">
        <f>M57+M63+M70+M77</f>
        <v>72</v>
      </c>
      <c r="S57" s="188">
        <f>N57+N63+N70+N77</f>
        <v>0</v>
      </c>
      <c r="T57" s="188">
        <f t="shared" si="1"/>
        <v>72</v>
      </c>
    </row>
    <row r="58" spans="1:25" ht="29.25" customHeight="1">
      <c r="C58" s="190"/>
      <c r="G58" t="s">
        <v>113</v>
      </c>
      <c r="I58" s="191"/>
      <c r="J58" s="192"/>
      <c r="K58" s="193">
        <f>2*(COUNTIF($C$4:$J$15,"NGUYÊN")+COUNTIF($Q$4:$X$15,"NGUYÊN")-COUNTIF(G15:J15,"NGUYÊN"))</f>
        <v>0</v>
      </c>
      <c r="L58" s="193">
        <f>2*(COUNTIF($M$4:$N$15,"NGUYÊN")+COUNTIF(K3:L13,"NGUYÊN"))</f>
        <v>0</v>
      </c>
      <c r="M58" s="193">
        <f>2*(COUNTIF($C$4:$J$15,"NGUYÊN")+COUNTIF($Q$4:$X$15,"NGUYÊN")-COUNTIF(I15:L15,"NGUYÊN"))</f>
        <v>0</v>
      </c>
      <c r="N58" s="193">
        <f>2*(COUNTIF($M$4:$N$15,"NGUYÊN")+COUNTIF(K3:L13,"NGUYÊN"))</f>
        <v>0</v>
      </c>
      <c r="O58" s="317">
        <f t="shared" si="0"/>
        <v>0</v>
      </c>
      <c r="P58" s="317"/>
      <c r="Q58" s="194"/>
      <c r="R58" s="193">
        <f t="shared" ref="R58:S60" si="2">M58+M65+M72+M79</f>
        <v>0</v>
      </c>
      <c r="S58" s="193">
        <f t="shared" si="2"/>
        <v>0</v>
      </c>
      <c r="T58" s="193">
        <f t="shared" si="1"/>
        <v>0</v>
      </c>
    </row>
    <row r="59" spans="1:25" ht="29.25" customHeight="1">
      <c r="I59" s="195" t="s">
        <v>134</v>
      </c>
      <c r="J59" s="196"/>
      <c r="K59" s="197">
        <f>2*(COUNTIF($C$4:$J$15,"HOÀNG")+COUNTIF($Q$4:$X$15,"HOÀNG")-COUNTIF(G16:J16,"HOÀNG"))</f>
        <v>0</v>
      </c>
      <c r="L59" s="197">
        <f>2*(COUNTIF($M$4:$N$15,"HOÀNG")+COUNTIF(K4:L15,"HOÀNG"))</f>
        <v>0</v>
      </c>
      <c r="M59" s="197">
        <f>2*(COUNTIF($C$4:$J$15,"HOÀNG")+COUNTIF($Q$4:$X$15,"HOÀNG")-COUNTIF(I16:L16,"HOÀNG"))</f>
        <v>0</v>
      </c>
      <c r="N59" s="197">
        <f>2*(COUNTIF($M$4:$N$15,"HOÀNG")+COUNTIF(K4:L15,"HOÀNG"))</f>
        <v>0</v>
      </c>
      <c r="O59" s="318">
        <f t="shared" si="0"/>
        <v>0</v>
      </c>
      <c r="P59" s="318"/>
      <c r="Q59" s="195" t="s">
        <v>134</v>
      </c>
      <c r="R59" s="197">
        <f t="shared" si="2"/>
        <v>8</v>
      </c>
      <c r="S59" s="197">
        <f t="shared" si="2"/>
        <v>0</v>
      </c>
      <c r="T59" s="197">
        <f t="shared" si="1"/>
        <v>8</v>
      </c>
    </row>
    <row r="60" spans="1:25" ht="29.25" customHeight="1">
      <c r="I60" s="198" t="s">
        <v>135</v>
      </c>
      <c r="J60" s="199"/>
      <c r="K60" s="200">
        <f>2*(COUNTIF($C$4:$J$15,"HIẾU")+COUNTIF($Q$4:$X$15,"HIẾU")-COUNTIF(G17:J17,"HIẾU"))</f>
        <v>4</v>
      </c>
      <c r="L60" s="200">
        <f>2*(COUNTIF($M$4:$N$15,"HIẾU")+COUNTIF(K5:L16,"HIẾU"))</f>
        <v>0</v>
      </c>
      <c r="M60" s="200">
        <f>2*(COUNTIF($C$4:$J$15,"HIẾU")+COUNTIF($Q$4:$X$15,"HIẾU")-COUNTIF(I18:L18,"HIẾU"))</f>
        <v>4</v>
      </c>
      <c r="N60" s="200">
        <f>2*(COUNTIF($M$4:$N$15,"HIẾU")+COUNTIF(K5:L16,"HIẾU"))</f>
        <v>0</v>
      </c>
      <c r="O60" s="319">
        <f t="shared" si="0"/>
        <v>4</v>
      </c>
      <c r="P60" s="320"/>
      <c r="Q60" s="200" t="s">
        <v>135</v>
      </c>
      <c r="R60" s="201">
        <f>M60+M67+M74+M81</f>
        <v>10</v>
      </c>
      <c r="S60" s="201">
        <f t="shared" si="2"/>
        <v>4</v>
      </c>
      <c r="T60" s="201">
        <f t="shared" si="1"/>
        <v>14</v>
      </c>
    </row>
    <row r="61" spans="1:25" ht="29.25" customHeight="1">
      <c r="I61" s="180" t="s">
        <v>136</v>
      </c>
      <c r="J61" s="202"/>
      <c r="K61" s="181" t="s">
        <v>3</v>
      </c>
      <c r="L61" s="181" t="s">
        <v>128</v>
      </c>
      <c r="M61" s="181" t="s">
        <v>3</v>
      </c>
      <c r="N61" s="181" t="s">
        <v>128</v>
      </c>
      <c r="O61" s="314" t="s">
        <v>129</v>
      </c>
      <c r="P61" s="314"/>
      <c r="T61" s="203"/>
      <c r="U61" t="s">
        <v>137</v>
      </c>
    </row>
    <row r="62" spans="1:25" ht="29.25" customHeight="1">
      <c r="I62" s="182" t="s">
        <v>131</v>
      </c>
      <c r="J62" s="183"/>
      <c r="K62" s="184">
        <f>2*(COUNTIF($C$17:$J$28,"TRANG")+COUNTIF($Q$17:$X$28,"TRANG")-COUNTIF(G28:J28,"TRANG"))</f>
        <v>12</v>
      </c>
      <c r="L62" s="184">
        <f>2*(COUNTIF($M$17:$N$28,"TRANG")+COUNTIF(K17:L28,"TRANG"))</f>
        <v>6</v>
      </c>
      <c r="M62" s="184">
        <f>2*(COUNTIF($C$17:$J$28,"TRANG")+COUNTIF($Q$17:$X$28,"TRANG")-COUNTIF(I28:L28,"TRANG"))</f>
        <v>12</v>
      </c>
      <c r="N62" s="184">
        <f>2*(COUNTIF($M$17:$N$28,"TRANG")+COUNTIF(K17:L28,"TRANG"))</f>
        <v>6</v>
      </c>
      <c r="O62" s="315">
        <f t="shared" ref="O62:O67" si="3">SUM(M62:N62)</f>
        <v>18</v>
      </c>
      <c r="P62" s="315"/>
      <c r="T62" s="203"/>
    </row>
    <row r="63" spans="1:25" ht="29.25" customHeight="1">
      <c r="I63" s="186" t="s">
        <v>132</v>
      </c>
      <c r="J63" s="187"/>
      <c r="K63" s="189">
        <f>2*(COUNTIF($C$17:$J$28,"UYÊN")+COUNTIF($Q$17:$X$28,"UYÊN")-COUNTIF(G29:J29,"UYÊN"))</f>
        <v>14</v>
      </c>
      <c r="L63" s="188">
        <f>2*(COUNTIF($M$17:$N$28,"UYÊN")+COUNTIF(K17:L28,"UYÊN"))</f>
        <v>0</v>
      </c>
      <c r="M63" s="189">
        <f>2*(COUNTIF($C$17:$J$28,"UYÊN")+COUNTIF($Q$17:$X$28,"UYÊN")-COUNTIF(I29:L29,"UYÊN"))</f>
        <v>14</v>
      </c>
      <c r="N63" s="188">
        <f>2*(COUNTIF($M$17:$N$28,"UYÊN")+COUNTIF(K17:L28,"UYÊN"))</f>
        <v>0</v>
      </c>
      <c r="O63" s="316">
        <f t="shared" si="3"/>
        <v>14</v>
      </c>
      <c r="P63" s="316"/>
      <c r="T63" s="203"/>
    </row>
    <row r="64" spans="1:25" ht="29.25" hidden="1" customHeight="1">
      <c r="H64" s="204"/>
      <c r="I64" s="205"/>
      <c r="J64" s="206"/>
      <c r="K64" s="207"/>
      <c r="L64" s="208"/>
      <c r="M64" s="207"/>
      <c r="N64" s="208"/>
      <c r="O64" s="322"/>
      <c r="P64" s="322"/>
      <c r="T64" s="203"/>
    </row>
    <row r="65" spans="7:20" ht="29.25" customHeight="1">
      <c r="H65" s="204"/>
      <c r="I65" s="191"/>
      <c r="J65" s="192"/>
      <c r="K65" s="194">
        <f>2*(COUNTIF($C$17:$J$28,"NGUYÊN")+COUNTIF($Q$17:$X$28,"NGUYÊN")-COUNTIF(G31:J32,"NGUYÊN"))</f>
        <v>0</v>
      </c>
      <c r="L65" s="193">
        <f>2*(COUNTIF($M$17:$N$28,"NGUYÊN")+COUNTIF(K16:L26,"NGUYÊN"))</f>
        <v>0</v>
      </c>
      <c r="M65" s="193">
        <f>2*(COUNTIF($C$4:$J$15,"NGUYÊN")+COUNTIF($Q$4:$X$15,"NGUYÊN")-COUNTIF(H21:J21,"NGUYÊN"))</f>
        <v>0</v>
      </c>
      <c r="N65" s="193">
        <f>2*(COUNTIF($M$17:$N$28,"NGUYÊN")+COUNTIF(K16:L26,"NGUYÊN"))</f>
        <v>0</v>
      </c>
      <c r="O65" s="317">
        <f t="shared" si="3"/>
        <v>0</v>
      </c>
      <c r="P65" s="317"/>
      <c r="T65" s="203"/>
    </row>
    <row r="66" spans="7:20" ht="29.25" customHeight="1">
      <c r="H66" s="204"/>
      <c r="I66" s="195" t="s">
        <v>134</v>
      </c>
      <c r="J66" s="196"/>
      <c r="K66" s="209">
        <f>2*(COUNTIF($C$17:$J$28,"HOÀNG")+COUNTIF($Q$17:$X$28,"HOÀNG")-COUNTIF(G32:J33,"HOÀNG"))</f>
        <v>2</v>
      </c>
      <c r="L66" s="197">
        <f>2*(COUNTIF($M$17:$N$28,"HOÀNG")+COUNTIF(K17:L28,"HOÀNG"))</f>
        <v>0</v>
      </c>
      <c r="M66" s="209">
        <f>2*(COUNTIF($C$17:$J$28,"HOÀNG")+COUNTIF($Q$17:$X$28,"HOÀNG")-COUNTIF(I32:L33,"HOÀNG"))</f>
        <v>2</v>
      </c>
      <c r="N66" s="197">
        <f>2*(COUNTIF($M$17:$N$28,"HOÀNG")+COUNTIF(K17:L28,"HOÀNG"))</f>
        <v>0</v>
      </c>
      <c r="O66" s="318">
        <f t="shared" si="3"/>
        <v>2</v>
      </c>
      <c r="P66" s="318"/>
      <c r="T66" s="203"/>
    </row>
    <row r="67" spans="7:20" ht="29.25" customHeight="1">
      <c r="H67" s="204"/>
      <c r="I67" s="198" t="s">
        <v>135</v>
      </c>
      <c r="J67" s="199"/>
      <c r="K67" s="200">
        <f>2*(COUNTIF($C$17:$J$28,"HIẾU")+COUNTIF($Q$17:$X$28,"HIẾU")-COUNTIF(G33:J34,"HIẾU"))</f>
        <v>2</v>
      </c>
      <c r="L67" s="201">
        <f>2*(COUNTIF($M$17:$N$28,"HIẾU")+COUNTIF(K18:L29,"HIẾU"))</f>
        <v>2</v>
      </c>
      <c r="M67" s="200">
        <f>2*(COUNTIF($C$17:$J$28,"HIẾU")+COUNTIF($Q$17:$X$28,"HIẾU")-COUNTIF(I33:L34,"HIẾU"))</f>
        <v>2</v>
      </c>
      <c r="N67" s="201">
        <f>2*(COUNTIF($M$17:$N$28,"HIẾU")+COUNTIF(K18:L29,"HIẾU"))</f>
        <v>2</v>
      </c>
      <c r="O67" s="321">
        <f t="shared" si="3"/>
        <v>4</v>
      </c>
      <c r="P67" s="321"/>
      <c r="T67" s="203"/>
    </row>
    <row r="68" spans="7:20" ht="29.25" customHeight="1">
      <c r="I68" s="180" t="s">
        <v>139</v>
      </c>
      <c r="J68" s="202"/>
      <c r="K68" s="181" t="s">
        <v>3</v>
      </c>
      <c r="L68" s="181" t="s">
        <v>128</v>
      </c>
      <c r="M68" s="181" t="s">
        <v>3</v>
      </c>
      <c r="N68" s="181" t="s">
        <v>128</v>
      </c>
      <c r="O68" s="314" t="s">
        <v>129</v>
      </c>
      <c r="P68" s="314"/>
      <c r="T68" s="203"/>
    </row>
    <row r="69" spans="7:20" ht="29.25" customHeight="1">
      <c r="G69" s="331"/>
      <c r="I69" s="182" t="s">
        <v>131</v>
      </c>
      <c r="J69" s="183"/>
      <c r="K69" s="184">
        <f>2*(COUNTIF($C$30:$J$41,"TRANG")+COUNTIF($Q$30:$X$41,"TRANG")-COUNTIF($G$41:$J$41,"TRANG"))</f>
        <v>12</v>
      </c>
      <c r="L69" s="184">
        <f>2*(COUNTIF($M$30:$N$41,"TRANG")+COUNTIF(K31:L41,"TRANG"))</f>
        <v>6</v>
      </c>
      <c r="M69" s="184">
        <f>2*(COUNTIF($C$30:$J$41,"TRANG")+COUNTIF($Q$30:$X$41,"TRANG")-COUNTIF($G$41:$J$41,"TRANG"))</f>
        <v>12</v>
      </c>
      <c r="N69" s="184">
        <f>2*(COUNTIF($M$30:$N$41,"TRANG")+COUNTIF(K31:L41,"TRANG"))</f>
        <v>6</v>
      </c>
      <c r="O69" s="315">
        <f t="shared" ref="O69:O74" si="4">SUM(M69:N69)</f>
        <v>18</v>
      </c>
      <c r="P69" s="315"/>
      <c r="T69" s="203"/>
    </row>
    <row r="70" spans="7:20" ht="29.25" customHeight="1">
      <c r="G70" s="331"/>
      <c r="I70" s="186" t="s">
        <v>132</v>
      </c>
      <c r="J70" s="187"/>
      <c r="K70" s="188">
        <f>2*(COUNTIF($C$30:$J$41,"UYÊN")+COUNTIF($Q$30:$X$41,"UYÊN")-COUNTIF($G$41:$J$41,"UYÊN"))</f>
        <v>18</v>
      </c>
      <c r="L70" s="188">
        <f>2*(COUNTIF($M$30:$N$41,"UYÊN")+COUNTIF(K31:L41,"UYÊN"))</f>
        <v>0</v>
      </c>
      <c r="M70" s="188">
        <f>2*(COUNTIF($C$30:$J$41,"UYÊN")+COUNTIF($Q$30:$X$41,"UYÊN")-COUNTIF($G$41:$J$41,"UYÊN"))</f>
        <v>18</v>
      </c>
      <c r="N70" s="188">
        <f>2*(COUNTIF($M$30:$N$41,"UYÊN")+COUNTIF(K31:L41,"UYÊN"))</f>
        <v>0</v>
      </c>
      <c r="O70" s="316">
        <f t="shared" si="4"/>
        <v>18</v>
      </c>
      <c r="P70" s="316"/>
      <c r="T70" s="203"/>
    </row>
    <row r="71" spans="7:20" ht="29.25" hidden="1" customHeight="1">
      <c r="G71" s="331"/>
      <c r="I71" s="205"/>
      <c r="J71" s="206"/>
      <c r="K71" s="208"/>
      <c r="L71" s="208"/>
      <c r="M71" s="208"/>
      <c r="N71" s="208"/>
      <c r="O71" s="322"/>
      <c r="P71" s="322"/>
      <c r="T71" s="203"/>
    </row>
    <row r="72" spans="7:20" ht="29.25" customHeight="1">
      <c r="G72" s="331"/>
      <c r="I72" s="191"/>
      <c r="J72" s="192"/>
      <c r="K72" s="193">
        <f>2*(COUNTIF($C$30:$J$41,"NGUYÊN")+COUNTIF($Q$30:$X$41,"NGUYÊN")-COUNTIF($G$41:$J$41,"NGUYÊN"))</f>
        <v>0</v>
      </c>
      <c r="L72" s="193">
        <f>2*(COUNTIF($M$30:$N$41,"NGUYÊN")+COUNTIF(K29:L39,"NGUYÊN"))</f>
        <v>0</v>
      </c>
      <c r="M72" s="193">
        <f>2*(COUNTIF($C$30:$J$41,"NGUYÊN")+COUNTIF($Q$30:$X$41,"NGUYÊN")-COUNTIF($G$41:$J$41,"NGUYÊN"))</f>
        <v>0</v>
      </c>
      <c r="N72" s="193">
        <f>2*(COUNTIF($M$30:$N$41,"NGUYÊN")+COUNTIF(K29:L39,"NGUYÊN"))</f>
        <v>0</v>
      </c>
      <c r="O72" s="317">
        <f t="shared" si="4"/>
        <v>0</v>
      </c>
      <c r="P72" s="317"/>
      <c r="T72" s="203"/>
    </row>
    <row r="73" spans="7:20" ht="29.25" customHeight="1">
      <c r="G73" s="331"/>
      <c r="I73" s="195" t="s">
        <v>134</v>
      </c>
      <c r="J73" s="196"/>
      <c r="K73" s="197">
        <f>2*(COUNTIF($C$30:$J$41,"HOÀNG")+COUNTIF($Q$30:$X$41,"HOÀNG")-COUNTIF($G$41:$J$41,"HOÀNG"))</f>
        <v>4</v>
      </c>
      <c r="L73" s="197">
        <f>2*(COUNTIF($M$30:$N$41,"HOÀNG")+COUNTIF(K31:L41,"HOÀNG"))</f>
        <v>0</v>
      </c>
      <c r="M73" s="197">
        <f>2*(COUNTIF($C$30:$J$41,"HOÀNG")+COUNTIF($Q$30:$X$41,"HOÀNG")-COUNTIF($G$41:$J$41,"HOÀNG"))</f>
        <v>4</v>
      </c>
      <c r="N73" s="197">
        <f>2*(COUNTIF($M$30:$N$41,"HOÀNG")+COUNTIF(K31:L41,"HOÀNG"))</f>
        <v>0</v>
      </c>
      <c r="O73" s="318">
        <f t="shared" si="4"/>
        <v>4</v>
      </c>
      <c r="P73" s="318"/>
      <c r="T73" s="203"/>
    </row>
    <row r="74" spans="7:20" ht="29.25" customHeight="1">
      <c r="G74" s="210"/>
      <c r="I74" s="198" t="s">
        <v>135</v>
      </c>
      <c r="J74" s="199"/>
      <c r="K74" s="201">
        <f>2*(COUNTIF($C$30:$J$41,"HIẾU")+COUNTIF($Q$30:$X$41,"HIẾU")-COUNTIF($G$41:$J$41,"HIẾU"))</f>
        <v>2</v>
      </c>
      <c r="L74" s="201">
        <f>2*(COUNTIF($M$30:$N$41,"HIẾU")+COUNTIF(K32:L42,"HIẾU"))</f>
        <v>0</v>
      </c>
      <c r="M74" s="201">
        <f>2*(COUNTIF($C$30:$J$41,"HIẾU")+COUNTIF($Q$30:$X$41,"HIẾU")-COUNTIF($G$41:$J$41,"HIẾU"))</f>
        <v>2</v>
      </c>
      <c r="N74" s="201">
        <f>2*(COUNTIF($M$30:$N$41,"HIẾU")+COUNTIF(K32:L42,"HIẾU"))</f>
        <v>0</v>
      </c>
      <c r="O74" s="321">
        <f t="shared" si="4"/>
        <v>2</v>
      </c>
      <c r="P74" s="321"/>
      <c r="T74" s="203"/>
    </row>
    <row r="75" spans="7:20" ht="29.25" customHeight="1">
      <c r="I75" s="180" t="s">
        <v>140</v>
      </c>
      <c r="J75" s="202"/>
      <c r="K75" s="181" t="s">
        <v>3</v>
      </c>
      <c r="L75" s="181" t="s">
        <v>128</v>
      </c>
      <c r="M75" s="181" t="s">
        <v>3</v>
      </c>
      <c r="N75" s="181" t="s">
        <v>128</v>
      </c>
      <c r="O75" s="314" t="s">
        <v>129</v>
      </c>
      <c r="P75" s="314"/>
      <c r="T75" s="203"/>
    </row>
    <row r="76" spans="7:20" ht="29.25" customHeight="1">
      <c r="I76" s="182" t="s">
        <v>131</v>
      </c>
      <c r="J76" s="183"/>
      <c r="K76" s="184">
        <f>2*(COUNTIF($C$43:$J$54,"TRANG")+COUNTIF($Q$43:$X$54,"TRANG")-COUNTIF($G$54:$J$54,"TRANG"))</f>
        <v>12</v>
      </c>
      <c r="L76" s="184">
        <f>2*(COUNTIF($M$43:$N$54,"TRANG")+COUNTIF(K43:L54,"TRANG"))</f>
        <v>6</v>
      </c>
      <c r="M76" s="184">
        <f>2*(COUNTIF($C$43:$J$54,"TRANG")+COUNTIF($Q$43:$X$54,"TRANG")-COUNTIF($G$54:$J$54,"TRANG"))</f>
        <v>12</v>
      </c>
      <c r="N76" s="184">
        <f>2*(COUNTIF($M$43:$N$54,"TRANG")+COUNTIF(K43:L54,"TRANG"))</f>
        <v>6</v>
      </c>
      <c r="O76" s="315">
        <f t="shared" ref="O76:O81" si="5">SUM(M76:N76)</f>
        <v>18</v>
      </c>
      <c r="P76" s="315"/>
      <c r="T76" s="203"/>
    </row>
    <row r="77" spans="7:20" ht="29.25" customHeight="1">
      <c r="I77" s="186" t="s">
        <v>132</v>
      </c>
      <c r="J77" s="187"/>
      <c r="K77" s="188">
        <f>2*(COUNTIF($C$43:$J$54,"UYÊN")+COUNTIF($Q$43:$X$54,"UYÊN")-COUNTIF($G$54:$J$54,"UYÊN"))</f>
        <v>20</v>
      </c>
      <c r="L77" s="188">
        <f>2*(COUNTIF($M$43:$N$54,"UYÊN")+COUNTIF(K43:L54,"UYÊN"))</f>
        <v>0</v>
      </c>
      <c r="M77" s="188">
        <f>2*(COUNTIF($C$43:$J$54,"UYÊN")+COUNTIF($Q$43:$X$54,"UYÊN")-COUNTIF($G$54:$J$54,"UYÊN"))</f>
        <v>20</v>
      </c>
      <c r="N77" s="188">
        <f>2*(COUNTIF($M$43:$N$54,"UYÊN")+COUNTIF(K43:L54,"UYÊN"))</f>
        <v>0</v>
      </c>
      <c r="O77" s="316">
        <f t="shared" si="5"/>
        <v>20</v>
      </c>
      <c r="P77" s="316"/>
      <c r="T77" s="203"/>
    </row>
    <row r="78" spans="7:20" ht="29.25" hidden="1" customHeight="1">
      <c r="H78" s="204"/>
      <c r="I78" s="205"/>
      <c r="J78" s="206"/>
      <c r="K78" s="208"/>
      <c r="L78" s="208"/>
      <c r="M78" s="208"/>
      <c r="N78" s="208"/>
      <c r="O78" s="322"/>
      <c r="P78" s="322"/>
      <c r="T78" s="203"/>
    </row>
    <row r="79" spans="7:20" ht="29.25" customHeight="1">
      <c r="H79" s="204"/>
      <c r="I79" s="191"/>
      <c r="J79" s="192"/>
      <c r="K79" s="193">
        <f>2*(COUNTIF($C$43:$J$54,"NGUYÊN")+COUNTIF($Q$43:$X$54,"NGUYÊN")-COUNTIF($G$54:$J$54,"NGUYÊN"))</f>
        <v>0</v>
      </c>
      <c r="L79" s="193">
        <f>2*(COUNTIF($M$43:$N$54,"NGUYÊN")+COUNTIF(K42:L52,"NGUYÊN"))</f>
        <v>0</v>
      </c>
      <c r="M79" s="193">
        <f>2*(COUNTIF($C$43:$J$54,"NGUYÊN")+COUNTIF($Q$43:$X$54,"NGUYÊN")-COUNTIF($G$54:$J$54,"NGUYÊN"))</f>
        <v>0</v>
      </c>
      <c r="N79" s="193">
        <f>2*(COUNTIF($M$43:$N$54,"NGUYÊN")+COUNTIF(K42:L52,"NGUYÊN"))</f>
        <v>0</v>
      </c>
      <c r="O79" s="317">
        <f t="shared" si="5"/>
        <v>0</v>
      </c>
      <c r="P79" s="317"/>
      <c r="T79" s="203"/>
    </row>
    <row r="80" spans="7:20" ht="26.25">
      <c r="H80" s="204"/>
      <c r="I80" s="195" t="s">
        <v>134</v>
      </c>
      <c r="J80" s="196"/>
      <c r="K80" s="197">
        <f>2*(COUNTIF($C$43:$J$54,"HOÀNG")+COUNTIF($Q$43:$X$54,"HOÀNG")-COUNTIF($G$54:$J$54,"HOÀNG"))</f>
        <v>2</v>
      </c>
      <c r="L80" s="197">
        <f>2*(COUNTIF($M$43:$N$54,"DÂN")+COUNTIF(K43:L54,"DÂN"))</f>
        <v>0</v>
      </c>
      <c r="M80" s="197">
        <f>2*(COUNTIF($C$43:$J$54,"HOÀNG")+COUNTIF($Q$43:$X$54,"HOÀNG")-COUNTIF($G$54:$J$54,"HOÀNG"))</f>
        <v>2</v>
      </c>
      <c r="N80" s="197">
        <f>2*(COUNTIF($M$43:$N$54,"HOÀNG")+COUNTIF(K43:L54,"HOÀNG"))</f>
        <v>0</v>
      </c>
      <c r="O80" s="318">
        <f t="shared" si="5"/>
        <v>2</v>
      </c>
      <c r="P80" s="318"/>
      <c r="T80" s="203"/>
    </row>
    <row r="81" spans="1:20" ht="26.25">
      <c r="A81" s="179"/>
      <c r="H81" s="204"/>
      <c r="I81" s="198" t="s">
        <v>135</v>
      </c>
      <c r="J81" s="199"/>
      <c r="K81" s="201">
        <f>2*(COUNTIF($C$43:$J$54,"HIẾU")+COUNTIF($Q$43:$X$54,"HIẾU")-COUNTIF($G$54:$J$54,"HIẾU"))</f>
        <v>2</v>
      </c>
      <c r="L81" s="201">
        <f>2*(COUNTIF($M$43:$N$54,"HIẾU")+COUNTIF(K44:L55,"HIẾU"))</f>
        <v>2</v>
      </c>
      <c r="M81" s="201">
        <f>2*(COUNTIF($C$43:$J$54,"HIẾU")+COUNTIF($Q$43:$X$54,"HIẾU")-COUNTIF($G$54:$J$54,"HIẾU"))</f>
        <v>2</v>
      </c>
      <c r="N81" s="201">
        <f>2*(COUNTIF($M$43:$N$54,"HIẾU")+COUNTIF(K44:L55,"HIẾU"))</f>
        <v>2</v>
      </c>
      <c r="O81" s="321">
        <f t="shared" si="5"/>
        <v>4</v>
      </c>
      <c r="P81" s="321"/>
      <c r="T81" s="203"/>
    </row>
    <row r="82" spans="1:20">
      <c r="T82" s="203"/>
    </row>
    <row r="83" spans="1:20">
      <c r="T83" s="203"/>
    </row>
  </sheetData>
  <mergeCells count="119">
    <mergeCell ref="P21:P22"/>
    <mergeCell ref="P23:P24"/>
    <mergeCell ref="P25:P26"/>
    <mergeCell ref="P30:P31"/>
    <mergeCell ref="P32:P33"/>
    <mergeCell ref="P34:P35"/>
    <mergeCell ref="P36:P37"/>
    <mergeCell ref="P38:P39"/>
    <mergeCell ref="P43:P44"/>
    <mergeCell ref="O42:P42"/>
    <mergeCell ref="G69:G73"/>
    <mergeCell ref="O4:O5"/>
    <mergeCell ref="O6:O7"/>
    <mergeCell ref="O8:O9"/>
    <mergeCell ref="O10:O11"/>
    <mergeCell ref="O12:O13"/>
    <mergeCell ref="O17:O18"/>
    <mergeCell ref="O19:O20"/>
    <mergeCell ref="O21:O22"/>
    <mergeCell ref="O23:O24"/>
    <mergeCell ref="O25:O26"/>
    <mergeCell ref="O30:O31"/>
    <mergeCell ref="O32:O33"/>
    <mergeCell ref="O34:O35"/>
    <mergeCell ref="O36:O37"/>
    <mergeCell ref="O38:O39"/>
    <mergeCell ref="O43:O44"/>
    <mergeCell ref="O45:O46"/>
    <mergeCell ref="O47:O48"/>
    <mergeCell ref="O49:O50"/>
    <mergeCell ref="O51:O52"/>
    <mergeCell ref="O71:P71"/>
    <mergeCell ref="O72:P72"/>
    <mergeCell ref="O73:P73"/>
    <mergeCell ref="B30:B31"/>
    <mergeCell ref="B32:B33"/>
    <mergeCell ref="B34:B35"/>
    <mergeCell ref="B36:B37"/>
    <mergeCell ref="B38:B39"/>
    <mergeCell ref="B43:B44"/>
    <mergeCell ref="B45:B46"/>
    <mergeCell ref="B47:B48"/>
    <mergeCell ref="B49:B50"/>
    <mergeCell ref="A42:B42"/>
    <mergeCell ref="O80:P80"/>
    <mergeCell ref="O81:P81"/>
    <mergeCell ref="A4:A5"/>
    <mergeCell ref="A6:A7"/>
    <mergeCell ref="A8:A9"/>
    <mergeCell ref="A10:A11"/>
    <mergeCell ref="A12:A13"/>
    <mergeCell ref="A17:A18"/>
    <mergeCell ref="A19:A20"/>
    <mergeCell ref="A21:A22"/>
    <mergeCell ref="A23:A24"/>
    <mergeCell ref="A25:A26"/>
    <mergeCell ref="A30:A31"/>
    <mergeCell ref="A32:A33"/>
    <mergeCell ref="A34:A35"/>
    <mergeCell ref="A36:A37"/>
    <mergeCell ref="A38:A39"/>
    <mergeCell ref="A43:A44"/>
    <mergeCell ref="A45:A46"/>
    <mergeCell ref="A47:A48"/>
    <mergeCell ref="A49:A50"/>
    <mergeCell ref="A51:A52"/>
    <mergeCell ref="B4:B5"/>
    <mergeCell ref="B6:B7"/>
    <mergeCell ref="O74:P74"/>
    <mergeCell ref="O75:P75"/>
    <mergeCell ref="O76:P76"/>
    <mergeCell ref="O77:P77"/>
    <mergeCell ref="O78:P78"/>
    <mergeCell ref="O79:P79"/>
    <mergeCell ref="O62:P62"/>
    <mergeCell ref="O63:P63"/>
    <mergeCell ref="O64:P64"/>
    <mergeCell ref="O65:P65"/>
    <mergeCell ref="O66:P66"/>
    <mergeCell ref="O67:P67"/>
    <mergeCell ref="O68:P68"/>
    <mergeCell ref="O69:P69"/>
    <mergeCell ref="O70:P70"/>
    <mergeCell ref="O55:P55"/>
    <mergeCell ref="O56:P56"/>
    <mergeCell ref="O57:P57"/>
    <mergeCell ref="O58:P58"/>
    <mergeCell ref="O59:P59"/>
    <mergeCell ref="O60:P60"/>
    <mergeCell ref="O61:P61"/>
    <mergeCell ref="B51:B52"/>
    <mergeCell ref="P45:P46"/>
    <mergeCell ref="P47:P48"/>
    <mergeCell ref="P49:P50"/>
    <mergeCell ref="P51:P52"/>
    <mergeCell ref="A1:X1"/>
    <mergeCell ref="A2:N2"/>
    <mergeCell ref="O2:X2"/>
    <mergeCell ref="A3:B3"/>
    <mergeCell ref="O3:P3"/>
    <mergeCell ref="A16:B16"/>
    <mergeCell ref="O16:P16"/>
    <mergeCell ref="A29:B29"/>
    <mergeCell ref="O29:P29"/>
    <mergeCell ref="B8:B9"/>
    <mergeCell ref="B10:B11"/>
    <mergeCell ref="B12:B13"/>
    <mergeCell ref="B17:B18"/>
    <mergeCell ref="B19:B20"/>
    <mergeCell ref="B21:B22"/>
    <mergeCell ref="B23:B24"/>
    <mergeCell ref="B25:B26"/>
    <mergeCell ref="P4:P5"/>
    <mergeCell ref="P6:P7"/>
    <mergeCell ref="P8:P9"/>
    <mergeCell ref="P10:P11"/>
    <mergeCell ref="P12:P13"/>
    <mergeCell ref="P17:P18"/>
    <mergeCell ref="P19:P20"/>
  </mergeCells>
  <pageMargins left="0.7" right="0.7" top="0.75" bottom="0.75" header="0.3" footer="0.3"/>
  <pageSetup paperSize="9" orientation="portrait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I83"/>
  <sheetViews>
    <sheetView zoomScale="70" zoomScaleNormal="70" workbookViewId="0">
      <pane xSplit="2" ySplit="3" topLeftCell="C40" activePane="bottomRight" state="frozen"/>
      <selection pane="topRight"/>
      <selection pane="bottomLeft"/>
      <selection pane="bottomRight" activeCell="G45" sqref="G45"/>
    </sheetView>
  </sheetViews>
  <sheetFormatPr defaultColWidth="9" defaultRowHeight="1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5.57031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>
      <c r="A1" s="293" t="s">
        <v>336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5"/>
    </row>
    <row r="2" spans="1:25" s="44" customFormat="1" ht="64.5" customHeight="1">
      <c r="A2" s="296" t="s">
        <v>1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7"/>
      <c r="O2" s="298" t="s">
        <v>2</v>
      </c>
      <c r="P2" s="299"/>
      <c r="Q2" s="299"/>
      <c r="R2" s="299"/>
      <c r="S2" s="299"/>
      <c r="T2" s="299"/>
      <c r="U2" s="299"/>
      <c r="V2" s="299"/>
      <c r="W2" s="299"/>
      <c r="X2" s="299"/>
      <c r="Y2"/>
    </row>
    <row r="3" spans="1:25" ht="19.5">
      <c r="A3" s="300" t="s">
        <v>3</v>
      </c>
      <c r="B3" s="301"/>
      <c r="C3" s="47" t="s">
        <v>4</v>
      </c>
      <c r="D3" s="48" t="s">
        <v>5</v>
      </c>
      <c r="E3" s="48" t="s">
        <v>6</v>
      </c>
      <c r="F3" s="48" t="s">
        <v>5</v>
      </c>
      <c r="G3" s="49" t="s">
        <v>7</v>
      </c>
      <c r="H3" s="50" t="s">
        <v>5</v>
      </c>
      <c r="I3" s="48" t="s">
        <v>8</v>
      </c>
      <c r="J3" s="50" t="s">
        <v>5</v>
      </c>
      <c r="K3" s="280" t="s">
        <v>9</v>
      </c>
      <c r="L3" s="281" t="s">
        <v>5</v>
      </c>
      <c r="M3" s="280" t="s">
        <v>10</v>
      </c>
      <c r="N3" s="282" t="s">
        <v>5</v>
      </c>
      <c r="O3" s="302" t="s">
        <v>3</v>
      </c>
      <c r="P3" s="303"/>
      <c r="Q3" s="47" t="s">
        <v>11</v>
      </c>
      <c r="R3" s="48" t="s">
        <v>5</v>
      </c>
      <c r="S3" s="48" t="s">
        <v>12</v>
      </c>
      <c r="T3" s="48" t="s">
        <v>5</v>
      </c>
      <c r="U3" s="48" t="s">
        <v>13</v>
      </c>
      <c r="V3" s="48" t="s">
        <v>5</v>
      </c>
      <c r="W3" s="48" t="s">
        <v>14</v>
      </c>
      <c r="X3" s="48" t="s">
        <v>5</v>
      </c>
    </row>
    <row r="4" spans="1:25" s="45" customFormat="1" ht="39.75" customHeight="1">
      <c r="A4" s="323" t="s">
        <v>15</v>
      </c>
      <c r="B4" s="307" t="s">
        <v>337</v>
      </c>
      <c r="C4" s="67"/>
      <c r="D4" s="67"/>
      <c r="E4" s="67"/>
      <c r="F4" s="67"/>
      <c r="G4" s="67"/>
      <c r="H4" s="67"/>
      <c r="I4" s="67"/>
      <c r="J4" s="67"/>
      <c r="K4" s="54"/>
      <c r="L4" s="55"/>
      <c r="M4" s="54"/>
      <c r="N4" s="98"/>
      <c r="O4" s="332" t="s">
        <v>15</v>
      </c>
      <c r="P4" s="310" t="s">
        <v>337</v>
      </c>
      <c r="Q4" s="57"/>
      <c r="R4" s="58"/>
      <c r="S4" s="59"/>
      <c r="T4" s="58"/>
      <c r="U4" s="59"/>
      <c r="V4" s="58"/>
      <c r="W4" s="59"/>
      <c r="X4" s="60"/>
      <c r="Y4"/>
    </row>
    <row r="5" spans="1:25" s="45" customFormat="1" ht="40.9" customHeight="1">
      <c r="A5" s="324"/>
      <c r="B5" s="330"/>
      <c r="C5" s="67"/>
      <c r="D5" s="67"/>
      <c r="E5" s="67"/>
      <c r="F5" s="67"/>
      <c r="G5" s="67"/>
      <c r="H5" s="67"/>
      <c r="I5" s="67"/>
      <c r="J5" s="67"/>
      <c r="K5" s="67"/>
      <c r="L5" s="76"/>
      <c r="M5" s="67"/>
      <c r="N5" s="138"/>
      <c r="O5" s="333"/>
      <c r="P5" s="311"/>
      <c r="Q5" s="61"/>
      <c r="R5" s="66"/>
      <c r="S5" s="67"/>
      <c r="T5" s="68"/>
      <c r="U5" s="61"/>
      <c r="V5" s="66"/>
      <c r="W5" s="61"/>
      <c r="X5" s="69"/>
      <c r="Y5"/>
    </row>
    <row r="6" spans="1:25" s="45" customFormat="1" ht="36.75" customHeight="1">
      <c r="A6" s="325" t="s">
        <v>25</v>
      </c>
      <c r="B6" s="309" t="s">
        <v>338</v>
      </c>
      <c r="C6" s="52"/>
      <c r="D6" s="71"/>
      <c r="E6" s="52"/>
      <c r="F6" s="71"/>
      <c r="G6" s="52"/>
      <c r="H6" s="71"/>
      <c r="I6" s="52"/>
      <c r="J6" s="71"/>
      <c r="K6" s="52"/>
      <c r="L6" s="71"/>
      <c r="M6" s="52"/>
      <c r="N6" s="93"/>
      <c r="O6" s="332" t="s">
        <v>25</v>
      </c>
      <c r="P6" s="312" t="s">
        <v>338</v>
      </c>
      <c r="Q6" s="72"/>
      <c r="R6" s="71"/>
      <c r="S6" s="52"/>
      <c r="T6" s="71"/>
      <c r="U6" s="53"/>
      <c r="V6" s="73"/>
      <c r="W6" s="67"/>
      <c r="X6" s="74"/>
      <c r="Y6" s="75"/>
    </row>
    <row r="7" spans="1:25" s="45" customFormat="1" ht="40.5" customHeight="1">
      <c r="A7" s="326"/>
      <c r="B7" s="308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6"/>
      <c r="O7" s="334"/>
      <c r="P7" s="313"/>
      <c r="Q7" s="61"/>
      <c r="R7" s="66"/>
      <c r="S7" s="61"/>
      <c r="T7" s="61"/>
      <c r="U7" s="61"/>
      <c r="V7" s="79"/>
      <c r="W7" s="80"/>
      <c r="X7" s="81"/>
      <c r="Y7" s="75"/>
    </row>
    <row r="8" spans="1:25" s="45" customFormat="1" ht="42" customHeight="1">
      <c r="A8" s="324" t="s">
        <v>37</v>
      </c>
      <c r="B8" s="307" t="s">
        <v>339</v>
      </c>
      <c r="C8" s="52"/>
      <c r="D8" s="84"/>
      <c r="E8" s="52"/>
      <c r="F8" s="71"/>
      <c r="G8" s="52"/>
      <c r="H8" s="52"/>
      <c r="I8" s="52"/>
      <c r="J8" s="71"/>
      <c r="K8" s="52"/>
      <c r="L8" s="84"/>
      <c r="M8" s="71"/>
      <c r="N8" s="136"/>
      <c r="O8" s="333" t="s">
        <v>37</v>
      </c>
      <c r="P8" s="310" t="s">
        <v>339</v>
      </c>
      <c r="Q8" s="67"/>
      <c r="R8" s="68"/>
      <c r="S8" s="83"/>
      <c r="T8" s="84"/>
      <c r="U8" s="54"/>
      <c r="V8" s="71"/>
      <c r="W8" s="54"/>
      <c r="X8" s="85"/>
      <c r="Y8"/>
    </row>
    <row r="9" spans="1:25" s="45" customFormat="1" ht="48.75" customHeight="1">
      <c r="A9" s="324"/>
      <c r="B9" s="308"/>
      <c r="C9" s="88"/>
      <c r="D9" s="68"/>
      <c r="E9" s="61"/>
      <c r="F9" s="61"/>
      <c r="G9" s="61"/>
      <c r="H9" s="61"/>
      <c r="I9" s="67"/>
      <c r="J9" s="67"/>
      <c r="K9" s="67"/>
      <c r="L9" s="61"/>
      <c r="M9" s="74"/>
      <c r="N9" s="74"/>
      <c r="O9" s="333"/>
      <c r="P9" s="311"/>
      <c r="Q9" s="80" t="s">
        <v>340</v>
      </c>
      <c r="R9" s="92" t="s">
        <v>34</v>
      </c>
      <c r="S9" s="91"/>
      <c r="T9" s="68"/>
      <c r="U9" s="80" t="s">
        <v>341</v>
      </c>
      <c r="V9" s="92" t="s">
        <v>44</v>
      </c>
      <c r="W9" s="80" t="s">
        <v>342</v>
      </c>
      <c r="X9" s="92" t="s">
        <v>44</v>
      </c>
      <c r="Y9" s="75"/>
    </row>
    <row r="10" spans="1:25" s="45" customFormat="1" ht="42.6" customHeight="1">
      <c r="A10" s="325" t="s">
        <v>45</v>
      </c>
      <c r="B10" s="307" t="s">
        <v>343</v>
      </c>
      <c r="C10" s="71"/>
      <c r="D10" s="52"/>
      <c r="E10" s="67"/>
      <c r="F10" s="68"/>
      <c r="G10" s="52"/>
      <c r="H10" s="67"/>
      <c r="I10" s="52"/>
      <c r="J10" s="71"/>
      <c r="K10" s="52"/>
      <c r="L10" s="71"/>
      <c r="M10" s="52"/>
      <c r="N10" s="93"/>
      <c r="O10" s="332" t="s">
        <v>45</v>
      </c>
      <c r="P10" s="312" t="s">
        <v>343</v>
      </c>
      <c r="Q10" s="52"/>
      <c r="R10" s="53"/>
      <c r="S10" s="52"/>
      <c r="T10" s="53"/>
      <c r="U10" s="53"/>
      <c r="V10" s="53"/>
      <c r="W10" s="53"/>
      <c r="X10" s="52"/>
      <c r="Y10" s="75"/>
    </row>
    <row r="11" spans="1:25" s="45" customFormat="1" ht="36.75" customHeight="1">
      <c r="A11" s="326"/>
      <c r="B11" s="308"/>
      <c r="C11" s="67"/>
      <c r="D11" s="76"/>
      <c r="E11" s="61"/>
      <c r="F11" s="67"/>
      <c r="G11" s="76"/>
      <c r="H11" s="61"/>
      <c r="I11" s="61"/>
      <c r="J11" s="67"/>
      <c r="K11" s="61"/>
      <c r="L11" s="61"/>
      <c r="M11" s="61"/>
      <c r="N11" s="61"/>
      <c r="O11" s="334"/>
      <c r="P11" s="313"/>
      <c r="Q11" s="67"/>
      <c r="R11" s="74"/>
      <c r="S11" s="61"/>
      <c r="T11" s="74"/>
      <c r="U11" s="74"/>
      <c r="V11" s="74"/>
      <c r="W11" s="74"/>
      <c r="X11" s="67"/>
      <c r="Y11" s="75"/>
    </row>
    <row r="12" spans="1:25" s="45" customFormat="1" ht="39" customHeight="1">
      <c r="A12" s="324" t="s">
        <v>52</v>
      </c>
      <c r="B12" s="307" t="s">
        <v>344</v>
      </c>
      <c r="C12" s="52"/>
      <c r="D12" s="68"/>
      <c r="E12" s="52"/>
      <c r="F12" s="71"/>
      <c r="G12" s="52"/>
      <c r="H12" s="71"/>
      <c r="I12" s="67"/>
      <c r="J12" s="52"/>
      <c r="K12" s="121"/>
      <c r="L12" s="121"/>
      <c r="M12" s="96"/>
      <c r="N12" s="71"/>
      <c r="O12" s="333" t="s">
        <v>52</v>
      </c>
      <c r="P12" s="310" t="s">
        <v>344</v>
      </c>
      <c r="Q12" s="52"/>
      <c r="R12" s="52"/>
      <c r="S12" s="54"/>
      <c r="T12" s="52"/>
      <c r="U12" s="52"/>
      <c r="V12" s="52"/>
      <c r="W12" s="97"/>
      <c r="X12" s="98"/>
      <c r="Y12"/>
    </row>
    <row r="13" spans="1:25" s="45" customFormat="1" ht="39" customHeight="1">
      <c r="A13" s="324"/>
      <c r="B13" s="308"/>
      <c r="C13" s="61"/>
      <c r="D13" s="68"/>
      <c r="E13" s="61"/>
      <c r="F13" s="61"/>
      <c r="G13" s="61"/>
      <c r="H13" s="62"/>
      <c r="I13" s="61"/>
      <c r="J13" s="79"/>
      <c r="K13" s="61"/>
      <c r="L13" s="79"/>
      <c r="M13" s="61"/>
      <c r="N13" s="79"/>
      <c r="O13" s="333"/>
      <c r="P13" s="311"/>
      <c r="Q13" s="137"/>
      <c r="R13" s="62"/>
      <c r="S13" s="67"/>
      <c r="T13" s="68"/>
      <c r="U13" s="61"/>
      <c r="V13" s="66"/>
      <c r="W13" s="61"/>
      <c r="X13" s="66"/>
      <c r="Y13" s="75"/>
    </row>
    <row r="14" spans="1:25" s="45" customFormat="1" ht="37.5" customHeight="1">
      <c r="A14" s="101" t="s">
        <v>60</v>
      </c>
      <c r="B14" s="284" t="s">
        <v>345</v>
      </c>
      <c r="C14" s="52"/>
      <c r="D14" s="71"/>
      <c r="E14" s="52"/>
      <c r="F14" s="71"/>
      <c r="G14" s="52"/>
      <c r="H14" s="71"/>
      <c r="I14" s="52"/>
      <c r="J14" s="52"/>
      <c r="K14" s="52"/>
      <c r="L14" s="52"/>
      <c r="M14" s="52"/>
      <c r="N14" s="93"/>
      <c r="O14" s="102" t="s">
        <v>60</v>
      </c>
      <c r="P14" s="285" t="s">
        <v>345</v>
      </c>
      <c r="Q14" s="103"/>
      <c r="R14" s="104"/>
      <c r="S14" s="53"/>
      <c r="T14" s="73"/>
      <c r="U14" s="53"/>
      <c r="V14" s="73"/>
      <c r="W14" s="52"/>
      <c r="X14" s="98"/>
      <c r="Y14"/>
    </row>
    <row r="15" spans="1:25" s="45" customFormat="1" ht="37.5" hidden="1" customHeight="1">
      <c r="A15" s="105" t="s">
        <v>62</v>
      </c>
      <c r="B15" s="106"/>
      <c r="C15" s="59"/>
      <c r="D15" s="58"/>
      <c r="E15" s="96"/>
      <c r="F15" s="58"/>
      <c r="H15" s="58"/>
      <c r="I15" s="59"/>
      <c r="J15" s="58"/>
      <c r="K15" s="59"/>
      <c r="L15" s="58"/>
      <c r="M15" s="59"/>
      <c r="N15" s="107"/>
      <c r="O15" s="108" t="s">
        <v>62</v>
      </c>
      <c r="P15" s="286" t="s">
        <v>63</v>
      </c>
      <c r="Q15" s="109"/>
      <c r="R15" s="110"/>
      <c r="S15" s="67"/>
      <c r="T15" s="68"/>
      <c r="U15" s="67"/>
      <c r="V15" s="68"/>
      <c r="W15" s="59"/>
      <c r="X15" s="60"/>
      <c r="Y15"/>
    </row>
    <row r="16" spans="1:25" ht="24.75" customHeight="1">
      <c r="A16" s="304" t="s">
        <v>3</v>
      </c>
      <c r="B16" s="305"/>
      <c r="C16" s="111" t="s">
        <v>11</v>
      </c>
      <c r="D16" s="50" t="s">
        <v>5</v>
      </c>
      <c r="E16" s="50" t="s">
        <v>12</v>
      </c>
      <c r="F16" s="50" t="s">
        <v>5</v>
      </c>
      <c r="G16" s="50" t="s">
        <v>13</v>
      </c>
      <c r="H16" s="50" t="s">
        <v>5</v>
      </c>
      <c r="I16" s="50" t="s">
        <v>14</v>
      </c>
      <c r="J16" s="50" t="s">
        <v>5</v>
      </c>
      <c r="K16" s="280" t="s">
        <v>9</v>
      </c>
      <c r="L16" s="281" t="s">
        <v>5</v>
      </c>
      <c r="M16" s="280" t="s">
        <v>10</v>
      </c>
      <c r="N16" s="287" t="s">
        <v>5</v>
      </c>
      <c r="O16" s="304" t="s">
        <v>3</v>
      </c>
      <c r="P16" s="306"/>
      <c r="Q16" s="51" t="s">
        <v>11</v>
      </c>
      <c r="R16" s="50" t="s">
        <v>5</v>
      </c>
      <c r="S16" s="50" t="s">
        <v>12</v>
      </c>
      <c r="T16" s="50" t="s">
        <v>5</v>
      </c>
      <c r="U16" s="50" t="s">
        <v>13</v>
      </c>
      <c r="V16" s="50" t="s">
        <v>5</v>
      </c>
      <c r="W16" s="50" t="s">
        <v>14</v>
      </c>
      <c r="X16" s="112" t="s">
        <v>5</v>
      </c>
    </row>
    <row r="17" spans="1:35" s="45" customFormat="1" ht="48" customHeight="1">
      <c r="A17" s="324" t="s">
        <v>15</v>
      </c>
      <c r="B17" s="309" t="s">
        <v>346</v>
      </c>
      <c r="C17" s="67"/>
      <c r="D17" s="71"/>
      <c r="E17" s="88"/>
      <c r="F17" s="68"/>
      <c r="G17" s="90" t="s">
        <v>58</v>
      </c>
      <c r="H17" s="87" t="s">
        <v>23</v>
      </c>
      <c r="I17" s="131" t="s">
        <v>86</v>
      </c>
      <c r="J17" s="219" t="s">
        <v>23</v>
      </c>
      <c r="K17" s="67"/>
      <c r="L17" s="68"/>
      <c r="M17" s="54"/>
      <c r="N17" s="113"/>
      <c r="O17" s="333" t="s">
        <v>15</v>
      </c>
      <c r="P17" s="310" t="s">
        <v>346</v>
      </c>
      <c r="Q17" s="215"/>
      <c r="R17" s="55"/>
      <c r="S17" s="88"/>
      <c r="T17" s="84"/>
      <c r="U17" s="88"/>
      <c r="V17" s="84"/>
      <c r="W17" s="114"/>
      <c r="X17" s="115"/>
    </row>
    <row r="18" spans="1:35" s="45" customFormat="1" ht="41.25" customHeight="1">
      <c r="A18" s="324"/>
      <c r="B18" s="308"/>
      <c r="C18" s="89" t="s">
        <v>181</v>
      </c>
      <c r="D18" s="225" t="s">
        <v>18</v>
      </c>
      <c r="E18" s="89" t="s">
        <v>347</v>
      </c>
      <c r="F18" s="78" t="s">
        <v>18</v>
      </c>
      <c r="G18" s="63" t="s">
        <v>71</v>
      </c>
      <c r="H18" s="156" t="s">
        <v>18</v>
      </c>
      <c r="I18" s="61"/>
      <c r="J18" s="61"/>
      <c r="K18" s="61"/>
      <c r="L18" s="79"/>
      <c r="M18" s="61"/>
      <c r="N18" s="79"/>
      <c r="O18" s="333"/>
      <c r="P18" s="311"/>
      <c r="Q18" s="61"/>
      <c r="R18" s="66"/>
      <c r="S18" s="61"/>
      <c r="T18" s="61"/>
      <c r="U18" s="61"/>
      <c r="V18" s="61"/>
      <c r="W18" s="61"/>
      <c r="X18" s="69"/>
    </row>
    <row r="19" spans="1:35" s="45" customFormat="1" ht="46.9" customHeight="1">
      <c r="A19" s="325" t="s">
        <v>25</v>
      </c>
      <c r="B19" s="309" t="s">
        <v>348</v>
      </c>
      <c r="C19" s="94" t="s">
        <v>349</v>
      </c>
      <c r="D19" s="94" t="s">
        <v>18</v>
      </c>
      <c r="E19" s="216" t="s">
        <v>235</v>
      </c>
      <c r="F19" s="82" t="s">
        <v>18</v>
      </c>
      <c r="G19" s="52"/>
      <c r="H19" s="68"/>
      <c r="I19" s="52"/>
      <c r="J19" s="71"/>
      <c r="K19" s="52"/>
      <c r="L19" s="71"/>
      <c r="M19" s="52"/>
      <c r="N19" s="93"/>
      <c r="O19" s="332" t="s">
        <v>25</v>
      </c>
      <c r="P19" s="312" t="s">
        <v>348</v>
      </c>
      <c r="Q19" s="120"/>
      <c r="R19" s="120"/>
      <c r="S19" s="121"/>
      <c r="T19" s="120"/>
      <c r="U19" s="53"/>
      <c r="V19" s="73"/>
      <c r="W19" s="52"/>
      <c r="X19" s="85"/>
      <c r="Y19" s="124"/>
    </row>
    <row r="20" spans="1:35" s="45" customFormat="1" ht="46.5" customHeight="1">
      <c r="A20" s="326"/>
      <c r="B20" s="308"/>
      <c r="C20" s="90" t="s">
        <v>350</v>
      </c>
      <c r="D20" s="218" t="s">
        <v>23</v>
      </c>
      <c r="E20" s="67"/>
      <c r="F20" s="68"/>
      <c r="G20" s="61"/>
      <c r="H20" s="79"/>
      <c r="I20" s="61"/>
      <c r="J20" s="88"/>
      <c r="K20" s="61"/>
      <c r="L20" s="62"/>
      <c r="M20" s="61"/>
      <c r="N20" s="79"/>
      <c r="O20" s="334"/>
      <c r="P20" s="313"/>
      <c r="Q20" s="61"/>
      <c r="R20" s="66"/>
      <c r="S20" s="61"/>
      <c r="T20" s="66"/>
      <c r="U20" s="61"/>
      <c r="V20" s="79"/>
      <c r="W20" s="116" t="s">
        <v>351</v>
      </c>
      <c r="X20" s="234" t="s">
        <v>34</v>
      </c>
      <c r="Y20" s="124"/>
    </row>
    <row r="21" spans="1:35" s="45" customFormat="1" ht="45.75" customHeight="1">
      <c r="A21" s="324" t="s">
        <v>37</v>
      </c>
      <c r="B21" s="309" t="s">
        <v>352</v>
      </c>
      <c r="C21" s="52"/>
      <c r="D21" s="52"/>
      <c r="E21" s="53"/>
      <c r="F21" s="52"/>
      <c r="G21" s="77" t="s">
        <v>117</v>
      </c>
      <c r="H21" s="214" t="s">
        <v>18</v>
      </c>
      <c r="I21" s="157" t="s">
        <v>353</v>
      </c>
      <c r="J21" s="119" t="s">
        <v>18</v>
      </c>
      <c r="K21" s="88"/>
      <c r="L21" s="71"/>
      <c r="M21" s="88"/>
      <c r="N21" s="68"/>
      <c r="O21" s="333" t="s">
        <v>37</v>
      </c>
      <c r="P21" s="310" t="s">
        <v>352</v>
      </c>
      <c r="Q21" s="67"/>
      <c r="R21" s="68"/>
      <c r="S21" s="54"/>
      <c r="T21" s="55"/>
      <c r="U21" s="54"/>
      <c r="V21" s="84"/>
      <c r="W21" s="71"/>
      <c r="X21" s="127"/>
    </row>
    <row r="22" spans="1:35" s="45" customFormat="1" ht="53.25" customHeight="1">
      <c r="A22" s="324"/>
      <c r="B22" s="308"/>
      <c r="C22" s="61"/>
      <c r="D22" s="79"/>
      <c r="E22" s="61"/>
      <c r="F22" s="68"/>
      <c r="G22" s="61"/>
      <c r="H22" s="67"/>
      <c r="I22" s="63" t="s">
        <v>72</v>
      </c>
      <c r="J22" s="156" t="s">
        <v>23</v>
      </c>
      <c r="K22" s="64" t="s">
        <v>308</v>
      </c>
      <c r="L22" s="65" t="s">
        <v>23</v>
      </c>
      <c r="M22" s="61"/>
      <c r="N22" s="79"/>
      <c r="O22" s="333"/>
      <c r="P22" s="311"/>
      <c r="Q22" s="61"/>
      <c r="R22" s="79"/>
      <c r="S22" s="67"/>
      <c r="T22" s="68"/>
      <c r="U22" s="61"/>
      <c r="V22" s="66"/>
      <c r="W22" s="235" t="s">
        <v>354</v>
      </c>
      <c r="X22" s="222" t="s">
        <v>34</v>
      </c>
      <c r="Y22" s="124"/>
    </row>
    <row r="23" spans="1:35" s="45" customFormat="1" ht="42.75" customHeight="1">
      <c r="A23" s="325" t="s">
        <v>45</v>
      </c>
      <c r="B23" s="309" t="s">
        <v>355</v>
      </c>
      <c r="C23" s="52"/>
      <c r="D23" s="71"/>
      <c r="E23" s="67"/>
      <c r="F23" s="71"/>
      <c r="G23" s="217" t="s">
        <v>47</v>
      </c>
      <c r="H23" s="214" t="s">
        <v>18</v>
      </c>
      <c r="I23" s="52"/>
      <c r="J23" s="84"/>
      <c r="K23" s="229" t="s">
        <v>330</v>
      </c>
      <c r="L23" s="230" t="s">
        <v>34</v>
      </c>
      <c r="M23" s="88"/>
      <c r="N23" s="71"/>
      <c r="O23" s="332" t="s">
        <v>45</v>
      </c>
      <c r="P23" s="312" t="s">
        <v>355</v>
      </c>
      <c r="Q23" s="53"/>
      <c r="R23" s="53"/>
      <c r="S23" s="53"/>
      <c r="T23" s="73"/>
      <c r="U23" s="52"/>
      <c r="V23" s="73"/>
      <c r="W23" s="52"/>
      <c r="X23" s="73"/>
    </row>
    <row r="24" spans="1:35" s="45" customFormat="1" ht="49.5" customHeight="1">
      <c r="A24" s="326"/>
      <c r="B24" s="308"/>
      <c r="C24" s="65" t="s">
        <v>106</v>
      </c>
      <c r="D24" s="65" t="s">
        <v>18</v>
      </c>
      <c r="E24" s="63" t="s">
        <v>189</v>
      </c>
      <c r="F24" s="63" t="s">
        <v>18</v>
      </c>
      <c r="G24" s="63" t="s">
        <v>56</v>
      </c>
      <c r="H24" s="64" t="s">
        <v>23</v>
      </c>
      <c r="I24" s="64" t="s">
        <v>50</v>
      </c>
      <c r="J24" s="64" t="s">
        <v>23</v>
      </c>
      <c r="K24" s="89" t="s">
        <v>356</v>
      </c>
      <c r="L24" s="219" t="s">
        <v>23</v>
      </c>
      <c r="M24" s="61"/>
      <c r="N24" s="61"/>
      <c r="O24" s="334"/>
      <c r="P24" s="313"/>
      <c r="Q24" s="61"/>
      <c r="R24" s="79"/>
      <c r="S24" s="61"/>
      <c r="T24" s="66"/>
      <c r="U24" s="61"/>
      <c r="V24" s="79"/>
      <c r="W24" s="61"/>
      <c r="X24" s="79"/>
      <c r="Y24" s="124"/>
    </row>
    <row r="25" spans="1:35" s="45" customFormat="1" ht="50.25" customHeight="1">
      <c r="A25" s="324" t="s">
        <v>52</v>
      </c>
      <c r="B25" s="307" t="s">
        <v>357</v>
      </c>
      <c r="C25" s="95" t="s">
        <v>358</v>
      </c>
      <c r="D25" s="157" t="s">
        <v>18</v>
      </c>
      <c r="E25" s="217" t="s">
        <v>359</v>
      </c>
      <c r="F25" s="214" t="s">
        <v>18</v>
      </c>
      <c r="G25" s="94" t="s">
        <v>360</v>
      </c>
      <c r="H25" s="94" t="s">
        <v>18</v>
      </c>
      <c r="I25" s="52"/>
      <c r="J25" s="53"/>
      <c r="K25" s="52"/>
      <c r="L25" s="88"/>
      <c r="M25" s="88"/>
      <c r="N25" s="71"/>
      <c r="O25" s="333" t="s">
        <v>52</v>
      </c>
      <c r="P25" s="310" t="s">
        <v>357</v>
      </c>
      <c r="Q25" s="52"/>
      <c r="R25" s="84"/>
      <c r="S25" s="88"/>
      <c r="T25" s="71"/>
      <c r="V25" s="55"/>
      <c r="W25" s="129"/>
      <c r="X25" s="130"/>
    </row>
    <row r="26" spans="1:35" s="45" customFormat="1" ht="43.5" customHeight="1">
      <c r="A26" s="324"/>
      <c r="B26" s="308"/>
      <c r="C26" s="61"/>
      <c r="D26" s="68"/>
      <c r="E26" s="64" t="s">
        <v>289</v>
      </c>
      <c r="F26" s="64" t="s">
        <v>23</v>
      </c>
      <c r="G26" s="86" t="s">
        <v>209</v>
      </c>
      <c r="H26" s="87" t="s">
        <v>23</v>
      </c>
      <c r="I26" s="89" t="s">
        <v>85</v>
      </c>
      <c r="J26" s="78" t="s">
        <v>23</v>
      </c>
      <c r="K26" s="88"/>
      <c r="L26" s="79"/>
      <c r="M26" s="61"/>
      <c r="N26" s="61"/>
      <c r="O26" s="333"/>
      <c r="P26" s="311"/>
      <c r="Q26" s="54"/>
      <c r="R26" s="61"/>
      <c r="S26" s="61"/>
      <c r="T26" s="66"/>
      <c r="U26" s="54"/>
      <c r="V26" s="68"/>
      <c r="W26" s="67"/>
      <c r="X26" s="132"/>
    </row>
    <row r="27" spans="1:35" s="45" customFormat="1" ht="40.5" customHeight="1">
      <c r="A27" s="70" t="s">
        <v>60</v>
      </c>
      <c r="B27" s="284" t="s">
        <v>361</v>
      </c>
      <c r="C27" s="52"/>
      <c r="D27" s="71"/>
      <c r="E27" s="52"/>
      <c r="F27" s="71"/>
      <c r="G27" s="54"/>
      <c r="H27" s="71"/>
      <c r="I27" s="54"/>
      <c r="J27" s="71"/>
      <c r="K27" s="52"/>
      <c r="L27" s="71"/>
      <c r="M27" s="53"/>
      <c r="N27" s="93"/>
      <c r="O27" s="56" t="s">
        <v>60</v>
      </c>
      <c r="P27" s="285" t="s">
        <v>361</v>
      </c>
      <c r="Q27" s="103"/>
      <c r="R27" s="104"/>
      <c r="S27" s="133"/>
      <c r="T27" s="73"/>
      <c r="U27" s="52"/>
      <c r="V27" s="73"/>
      <c r="W27" s="97"/>
      <c r="X27" s="134"/>
    </row>
    <row r="28" spans="1:35" s="45" customFormat="1" ht="40.5" hidden="1" customHeight="1">
      <c r="A28" s="105" t="s">
        <v>62</v>
      </c>
      <c r="B28" s="106"/>
      <c r="C28" s="59"/>
      <c r="D28" s="58"/>
      <c r="E28" s="59"/>
      <c r="F28" s="58"/>
      <c r="G28" s="59"/>
      <c r="H28" s="58"/>
      <c r="I28" s="59"/>
      <c r="J28" s="58"/>
      <c r="K28" s="67"/>
      <c r="L28" s="58"/>
      <c r="M28" s="67"/>
      <c r="N28" s="107"/>
      <c r="O28" s="108" t="s">
        <v>62</v>
      </c>
      <c r="P28" s="286" t="s">
        <v>100</v>
      </c>
      <c r="Q28" s="109"/>
      <c r="R28" s="110"/>
      <c r="S28" s="135"/>
      <c r="T28" s="68"/>
      <c r="U28" s="59"/>
      <c r="V28" s="68"/>
      <c r="W28" s="59"/>
      <c r="X28" s="60"/>
    </row>
    <row r="29" spans="1:35" ht="24.95" customHeight="1">
      <c r="A29" s="304" t="s">
        <v>3</v>
      </c>
      <c r="B29" s="305"/>
      <c r="C29" s="50" t="s">
        <v>11</v>
      </c>
      <c r="D29" s="50" t="s">
        <v>5</v>
      </c>
      <c r="E29" s="50" t="s">
        <v>12</v>
      </c>
      <c r="F29" s="50" t="s">
        <v>5</v>
      </c>
      <c r="G29" s="50" t="s">
        <v>13</v>
      </c>
      <c r="H29" s="50" t="s">
        <v>5</v>
      </c>
      <c r="I29" s="50" t="s">
        <v>101</v>
      </c>
      <c r="J29" s="50" t="s">
        <v>5</v>
      </c>
      <c r="K29" s="280" t="s">
        <v>9</v>
      </c>
      <c r="L29" s="281" t="s">
        <v>5</v>
      </c>
      <c r="M29" s="280" t="s">
        <v>10</v>
      </c>
      <c r="N29" s="287" t="s">
        <v>5</v>
      </c>
      <c r="O29" s="304" t="s">
        <v>3</v>
      </c>
      <c r="P29" s="306"/>
      <c r="Q29" s="51" t="s">
        <v>11</v>
      </c>
      <c r="R29" s="50" t="s">
        <v>5</v>
      </c>
      <c r="S29" s="50" t="s">
        <v>12</v>
      </c>
      <c r="T29" s="50" t="s">
        <v>5</v>
      </c>
      <c r="U29" s="50" t="s">
        <v>13</v>
      </c>
      <c r="V29" s="50" t="s">
        <v>5</v>
      </c>
      <c r="W29" s="50" t="s">
        <v>14</v>
      </c>
      <c r="X29" s="112" t="s">
        <v>5</v>
      </c>
      <c r="Y29" s="45"/>
      <c r="Z29" s="45"/>
      <c r="AA29" s="45"/>
      <c r="AB29" s="45"/>
      <c r="AC29" s="45"/>
      <c r="AD29" s="45"/>
      <c r="AE29" s="45"/>
      <c r="AF29" s="45"/>
      <c r="AG29" s="45"/>
      <c r="AI29" s="45"/>
    </row>
    <row r="30" spans="1:35" s="46" customFormat="1" ht="45" customHeight="1">
      <c r="A30" s="327" t="s">
        <v>15</v>
      </c>
      <c r="B30" s="307" t="s">
        <v>362</v>
      </c>
      <c r="C30" s="67"/>
      <c r="D30" s="52"/>
      <c r="E30" s="53"/>
      <c r="F30" s="67"/>
      <c r="G30" s="53"/>
      <c r="H30" s="71"/>
      <c r="I30" s="52"/>
      <c r="J30" s="68"/>
      <c r="K30" s="67"/>
      <c r="L30" s="68"/>
      <c r="M30" s="54"/>
      <c r="N30" s="136"/>
      <c r="O30" s="333" t="s">
        <v>15</v>
      </c>
      <c r="P30" s="310" t="s">
        <v>362</v>
      </c>
      <c r="Q30" s="137"/>
      <c r="R30" s="84"/>
      <c r="S30" s="88"/>
      <c r="T30" s="84"/>
      <c r="U30" s="54"/>
      <c r="V30" s="55"/>
      <c r="W30" s="114"/>
      <c r="X30" s="115"/>
      <c r="Y30" s="45"/>
      <c r="Z30" s="45"/>
      <c r="AA30" s="45"/>
      <c r="AB30" s="45"/>
      <c r="AC30" s="45"/>
      <c r="AD30" s="45"/>
      <c r="AE30" s="45"/>
      <c r="AF30" s="45"/>
      <c r="AG30" s="45"/>
      <c r="AH30"/>
      <c r="AI30" s="45"/>
    </row>
    <row r="31" spans="1:35" s="46" customFormat="1" ht="38.25" customHeight="1">
      <c r="A31" s="327"/>
      <c r="B31" s="308"/>
      <c r="C31" s="119" t="s">
        <v>277</v>
      </c>
      <c r="D31" s="100" t="s">
        <v>18</v>
      </c>
      <c r="E31" s="61"/>
      <c r="F31" s="61"/>
      <c r="G31" s="224" t="s">
        <v>363</v>
      </c>
      <c r="H31" s="117" t="s">
        <v>23</v>
      </c>
      <c r="I31" s="100" t="s">
        <v>278</v>
      </c>
      <c r="J31" s="100" t="s">
        <v>18</v>
      </c>
      <c r="K31" s="224" t="s">
        <v>364</v>
      </c>
      <c r="L31" s="118" t="s">
        <v>23</v>
      </c>
      <c r="M31" s="67"/>
      <c r="N31" s="138"/>
      <c r="O31" s="333"/>
      <c r="P31" s="311"/>
      <c r="Q31" s="61"/>
      <c r="R31" s="66"/>
      <c r="S31" s="67"/>
      <c r="T31" s="68"/>
      <c r="U31" s="61"/>
      <c r="V31" s="68"/>
      <c r="W31" s="61"/>
      <c r="X31" s="69"/>
      <c r="Y31" s="45"/>
      <c r="Z31" s="45"/>
      <c r="AA31" s="45"/>
      <c r="AB31" s="45"/>
      <c r="AC31" s="45"/>
      <c r="AD31" s="45"/>
      <c r="AE31" s="45"/>
      <c r="AF31" s="45"/>
      <c r="AG31" s="45"/>
      <c r="AH31"/>
      <c r="AI31" s="45"/>
    </row>
    <row r="32" spans="1:35" s="46" customFormat="1" ht="42" customHeight="1">
      <c r="A32" s="328" t="s">
        <v>25</v>
      </c>
      <c r="B32" s="307" t="s">
        <v>365</v>
      </c>
      <c r="C32" s="216" t="s">
        <v>235</v>
      </c>
      <c r="D32" s="216" t="s">
        <v>18</v>
      </c>
      <c r="E32" s="122" t="s">
        <v>366</v>
      </c>
      <c r="F32" s="123" t="s">
        <v>18</v>
      </c>
      <c r="G32" s="52"/>
      <c r="H32" s="71"/>
      <c r="I32" s="88"/>
      <c r="J32" s="71"/>
      <c r="K32" s="52"/>
      <c r="L32" s="71"/>
      <c r="M32" s="53"/>
      <c r="N32" s="73"/>
      <c r="O32" s="332" t="s">
        <v>25</v>
      </c>
      <c r="P32" s="312" t="s">
        <v>365</v>
      </c>
      <c r="Q32" s="72"/>
      <c r="R32" s="71"/>
      <c r="S32" s="52"/>
      <c r="T32" s="71"/>
      <c r="U32" s="52"/>
      <c r="V32" s="71"/>
      <c r="W32" s="52"/>
      <c r="X32" s="98"/>
      <c r="Y32" s="139"/>
      <c r="Z32" s="45"/>
      <c r="AA32" s="45"/>
      <c r="AB32" s="45"/>
      <c r="AC32" s="45"/>
      <c r="AD32" s="45"/>
      <c r="AE32" s="45"/>
      <c r="AF32" s="45"/>
      <c r="AG32" s="45"/>
      <c r="AH32"/>
      <c r="AI32" s="45"/>
    </row>
    <row r="33" spans="1:35" s="46" customFormat="1" ht="39" customHeight="1">
      <c r="A33" s="329"/>
      <c r="B33" s="308"/>
      <c r="C33" s="131" t="s">
        <v>69</v>
      </c>
      <c r="D33" s="218" t="s">
        <v>23</v>
      </c>
      <c r="E33" s="54"/>
      <c r="F33" s="55"/>
      <c r="G33" s="61"/>
      <c r="H33" s="61"/>
      <c r="I33" s="224" t="s">
        <v>367</v>
      </c>
      <c r="J33" s="117" t="s">
        <v>23</v>
      </c>
      <c r="K33" s="63" t="s">
        <v>182</v>
      </c>
      <c r="L33" s="236" t="s">
        <v>23</v>
      </c>
      <c r="M33" s="61"/>
      <c r="N33" s="61"/>
      <c r="O33" s="334"/>
      <c r="P33" s="313"/>
      <c r="Q33" s="67"/>
      <c r="R33" s="79"/>
      <c r="S33" s="61"/>
      <c r="T33" s="79"/>
      <c r="U33" s="61"/>
      <c r="V33" s="79"/>
      <c r="W33" s="80" t="s">
        <v>368</v>
      </c>
      <c r="X33" s="81" t="s">
        <v>34</v>
      </c>
      <c r="Y33" s="45"/>
      <c r="Z33" s="45"/>
      <c r="AA33" s="45"/>
      <c r="AB33" s="45"/>
      <c r="AC33" s="45"/>
      <c r="AD33" s="45"/>
      <c r="AE33" s="45"/>
      <c r="AF33" s="45"/>
      <c r="AG33" s="45"/>
      <c r="AH33"/>
      <c r="AI33" s="45"/>
    </row>
    <row r="34" spans="1:35" s="46" customFormat="1" ht="45" customHeight="1">
      <c r="A34" s="327" t="s">
        <v>37</v>
      </c>
      <c r="B34" s="307" t="s">
        <v>369</v>
      </c>
      <c r="C34" s="122" t="s">
        <v>370</v>
      </c>
      <c r="D34" s="123" t="s">
        <v>23</v>
      </c>
      <c r="E34" s="52"/>
      <c r="F34" s="52"/>
      <c r="G34" s="52"/>
      <c r="H34" s="73"/>
      <c r="I34" s="52"/>
      <c r="J34" s="71"/>
      <c r="K34" s="52"/>
      <c r="L34" s="52"/>
      <c r="M34" s="88"/>
      <c r="N34" s="52"/>
      <c r="O34" s="333" t="s">
        <v>37</v>
      </c>
      <c r="P34" s="310" t="s">
        <v>369</v>
      </c>
      <c r="Q34" s="120"/>
      <c r="R34" s="142"/>
      <c r="S34" s="142"/>
      <c r="T34" s="142"/>
      <c r="U34" s="142"/>
      <c r="V34" s="142"/>
      <c r="W34" s="142"/>
      <c r="X34" s="115"/>
      <c r="Y34" s="45"/>
      <c r="Z34" s="45"/>
      <c r="AA34" s="45"/>
      <c r="AB34" s="45"/>
      <c r="AC34" s="45"/>
      <c r="AD34" s="45"/>
      <c r="AE34" s="45"/>
      <c r="AF34" s="45"/>
      <c r="AG34" s="45"/>
      <c r="AH34"/>
      <c r="AI34" s="45"/>
    </row>
    <row r="35" spans="1:35" s="46" customFormat="1" ht="45" customHeight="1">
      <c r="A35" s="327"/>
      <c r="B35" s="308"/>
      <c r="C35" s="63" t="s">
        <v>106</v>
      </c>
      <c r="D35" s="63" t="s">
        <v>18</v>
      </c>
      <c r="E35" s="61"/>
      <c r="F35" s="79"/>
      <c r="G35" s="61"/>
      <c r="H35" s="79"/>
      <c r="I35" s="63" t="s">
        <v>50</v>
      </c>
      <c r="J35" s="64" t="s">
        <v>23</v>
      </c>
      <c r="K35" s="64" t="s">
        <v>310</v>
      </c>
      <c r="L35" s="65" t="s">
        <v>23</v>
      </c>
      <c r="M35" s="143"/>
      <c r="N35" s="144"/>
      <c r="O35" s="333"/>
      <c r="P35" s="311"/>
      <c r="Q35" s="61"/>
      <c r="R35" s="79"/>
      <c r="S35" s="61"/>
      <c r="T35" s="67"/>
      <c r="U35" s="61"/>
      <c r="V35" s="67"/>
      <c r="W35" s="61"/>
      <c r="X35" s="66"/>
      <c r="Y35" s="124"/>
      <c r="Z35" s="45"/>
      <c r="AA35" s="45"/>
      <c r="AB35" s="45"/>
      <c r="AC35" s="45"/>
      <c r="AD35" s="45"/>
      <c r="AE35" s="45"/>
      <c r="AF35" s="45"/>
      <c r="AG35" s="45"/>
      <c r="AH35"/>
      <c r="AI35" s="45"/>
    </row>
    <row r="36" spans="1:35" s="46" customFormat="1" ht="48" customHeight="1">
      <c r="A36" s="325" t="s">
        <v>45</v>
      </c>
      <c r="B36" s="307" t="s">
        <v>371</v>
      </c>
      <c r="C36" s="157" t="s">
        <v>372</v>
      </c>
      <c r="D36" s="119" t="s">
        <v>18</v>
      </c>
      <c r="E36" s="52"/>
      <c r="F36" s="71"/>
      <c r="G36" s="157" t="s">
        <v>373</v>
      </c>
      <c r="H36" s="119" t="s">
        <v>18</v>
      </c>
      <c r="I36" s="88"/>
      <c r="J36" s="73"/>
      <c r="K36" s="52"/>
      <c r="L36" s="71"/>
      <c r="M36" s="71"/>
      <c r="N36" s="52"/>
      <c r="O36" s="332" t="s">
        <v>45</v>
      </c>
      <c r="P36" s="312" t="s">
        <v>371</v>
      </c>
      <c r="Q36" s="120"/>
      <c r="R36" s="142"/>
      <c r="S36" s="54"/>
      <c r="T36" s="71"/>
      <c r="U36" s="88"/>
      <c r="V36" s="71"/>
      <c r="W36" s="52"/>
      <c r="X36" s="132"/>
      <c r="Y36" s="45"/>
      <c r="Z36" s="45"/>
      <c r="AA36" s="45"/>
      <c r="AB36" s="45"/>
      <c r="AC36" s="45"/>
      <c r="AD36" s="45"/>
      <c r="AE36" s="45"/>
      <c r="AF36" s="45"/>
      <c r="AG36" s="45"/>
      <c r="AH36"/>
      <c r="AI36" s="45"/>
    </row>
    <row r="37" spans="1:35" s="46" customFormat="1" ht="45.75" customHeight="1">
      <c r="A37" s="326"/>
      <c r="B37" s="308"/>
      <c r="C37" s="67"/>
      <c r="D37" s="61"/>
      <c r="E37" s="64" t="s">
        <v>289</v>
      </c>
      <c r="F37" s="64" t="s">
        <v>23</v>
      </c>
      <c r="G37" s="61"/>
      <c r="H37" s="68"/>
      <c r="I37" s="63" t="s">
        <v>56</v>
      </c>
      <c r="J37" s="64" t="s">
        <v>23</v>
      </c>
      <c r="K37" s="61"/>
      <c r="L37" s="61"/>
      <c r="M37" s="88"/>
      <c r="N37" s="144"/>
      <c r="O37" s="334"/>
      <c r="P37" s="313"/>
      <c r="Q37" s="61"/>
      <c r="R37" s="79"/>
      <c r="S37" s="67"/>
      <c r="T37" s="68"/>
      <c r="U37" s="80" t="s">
        <v>313</v>
      </c>
      <c r="V37" s="81" t="s">
        <v>44</v>
      </c>
      <c r="W37" s="80" t="s">
        <v>314</v>
      </c>
      <c r="X37" s="81" t="s">
        <v>44</v>
      </c>
      <c r="Y37" s="124"/>
      <c r="Z37" s="45"/>
      <c r="AA37" s="45"/>
      <c r="AB37" s="45"/>
      <c r="AC37" s="45"/>
      <c r="AD37" s="45"/>
      <c r="AE37" s="45"/>
      <c r="AF37" s="45"/>
      <c r="AG37" s="45"/>
      <c r="AH37"/>
      <c r="AI37" s="45"/>
    </row>
    <row r="38" spans="1:35" s="45" customFormat="1" ht="36.75" customHeight="1">
      <c r="A38" s="324" t="s">
        <v>52</v>
      </c>
      <c r="B38" s="307" t="s">
        <v>374</v>
      </c>
      <c r="C38" s="53"/>
      <c r="D38" s="73"/>
      <c r="E38" s="52"/>
      <c r="F38" s="73"/>
      <c r="G38" s="52"/>
      <c r="H38" s="71"/>
      <c r="I38" s="217" t="s">
        <v>58</v>
      </c>
      <c r="J38" s="214" t="s">
        <v>23</v>
      </c>
      <c r="K38" s="59"/>
      <c r="L38" s="68"/>
      <c r="M38" s="52"/>
      <c r="N38" s="71"/>
      <c r="O38" s="333" t="s">
        <v>52</v>
      </c>
      <c r="P38" s="310" t="s">
        <v>374</v>
      </c>
      <c r="Q38" s="145"/>
      <c r="R38" s="55"/>
      <c r="S38" s="52"/>
      <c r="T38" s="71"/>
      <c r="U38" s="54"/>
      <c r="V38" s="55"/>
      <c r="W38" s="129"/>
      <c r="X38" s="130"/>
      <c r="AH38"/>
    </row>
    <row r="39" spans="1:35" s="45" customFormat="1" ht="41.25" customHeight="1">
      <c r="A39" s="324"/>
      <c r="B39" s="308"/>
      <c r="C39" s="89" t="s">
        <v>293</v>
      </c>
      <c r="D39" s="87" t="s">
        <v>18</v>
      </c>
      <c r="E39" s="54"/>
      <c r="F39" s="79"/>
      <c r="G39" s="61"/>
      <c r="H39" s="68"/>
      <c r="I39" s="63" t="s">
        <v>294</v>
      </c>
      <c r="J39" s="64" t="s">
        <v>18</v>
      </c>
      <c r="K39" s="59"/>
      <c r="L39" s="68"/>
      <c r="M39" s="61"/>
      <c r="N39" s="67"/>
      <c r="O39" s="333"/>
      <c r="P39" s="311"/>
      <c r="Q39" s="61"/>
      <c r="R39" s="66"/>
      <c r="S39" s="67"/>
      <c r="T39" s="68"/>
      <c r="U39" s="61"/>
      <c r="V39" s="79"/>
      <c r="W39" s="61"/>
      <c r="X39" s="79"/>
      <c r="Y39" s="124"/>
      <c r="AH39"/>
    </row>
    <row r="40" spans="1:35" s="45" customFormat="1" ht="40.5" customHeight="1">
      <c r="A40" s="101" t="s">
        <v>60</v>
      </c>
      <c r="B40" s="283" t="s">
        <v>375</v>
      </c>
      <c r="C40" s="122" t="s">
        <v>99</v>
      </c>
      <c r="D40" s="123" t="s">
        <v>23</v>
      </c>
      <c r="E40" s="52" t="s">
        <v>113</v>
      </c>
      <c r="F40" s="71"/>
      <c r="G40" s="52"/>
      <c r="H40" s="71"/>
      <c r="I40" s="52"/>
      <c r="J40" s="71"/>
      <c r="K40" s="71"/>
      <c r="L40" s="146"/>
      <c r="M40" s="71"/>
      <c r="N40" s="147"/>
      <c r="O40" s="102" t="s">
        <v>60</v>
      </c>
      <c r="P40" s="285" t="s">
        <v>375</v>
      </c>
      <c r="Q40" s="103"/>
      <c r="R40" s="104"/>
      <c r="S40" s="148"/>
      <c r="T40" s="71"/>
      <c r="U40" s="146"/>
      <c r="V40" s="71"/>
      <c r="W40" s="53"/>
      <c r="X40" s="98"/>
      <c r="AH40"/>
    </row>
    <row r="41" spans="1:35" s="45" customFormat="1" ht="40.5" hidden="1" customHeight="1">
      <c r="A41" s="105" t="s">
        <v>62</v>
      </c>
      <c r="B41" s="149"/>
      <c r="C41" s="59"/>
      <c r="D41" s="58"/>
      <c r="E41" s="59"/>
      <c r="F41" s="58"/>
      <c r="G41" s="59"/>
      <c r="H41" s="58"/>
      <c r="I41" s="58"/>
      <c r="J41" s="58"/>
      <c r="K41" s="58"/>
      <c r="L41" s="150"/>
      <c r="M41" s="58"/>
      <c r="N41" s="151"/>
      <c r="O41" s="108" t="s">
        <v>62</v>
      </c>
      <c r="P41" s="288" t="s">
        <v>114</v>
      </c>
      <c r="Q41" s="109"/>
      <c r="R41" s="110"/>
      <c r="S41" s="152"/>
      <c r="T41" s="58"/>
      <c r="U41" s="150"/>
      <c r="V41" s="58"/>
      <c r="W41" s="67"/>
      <c r="X41" s="60"/>
    </row>
    <row r="42" spans="1:35" ht="24.95" customHeight="1">
      <c r="A42" s="304" t="s">
        <v>3</v>
      </c>
      <c r="B42" s="305"/>
      <c r="C42" s="50" t="s">
        <v>11</v>
      </c>
      <c r="D42" s="50" t="s">
        <v>5</v>
      </c>
      <c r="E42" s="50" t="s">
        <v>12</v>
      </c>
      <c r="F42" s="50" t="s">
        <v>5</v>
      </c>
      <c r="G42" s="50" t="s">
        <v>13</v>
      </c>
      <c r="H42" s="50" t="s">
        <v>5</v>
      </c>
      <c r="I42" s="50" t="s">
        <v>14</v>
      </c>
      <c r="J42" s="50" t="s">
        <v>5</v>
      </c>
      <c r="K42" s="280" t="s">
        <v>9</v>
      </c>
      <c r="L42" s="281" t="s">
        <v>5</v>
      </c>
      <c r="M42" s="280" t="s">
        <v>10</v>
      </c>
      <c r="N42" s="287" t="s">
        <v>5</v>
      </c>
      <c r="O42" s="304" t="s">
        <v>3</v>
      </c>
      <c r="P42" s="306"/>
      <c r="Q42" s="51" t="s">
        <v>11</v>
      </c>
      <c r="R42" s="50" t="s">
        <v>5</v>
      </c>
      <c r="S42" s="50" t="s">
        <v>12</v>
      </c>
      <c r="T42" s="50" t="s">
        <v>5</v>
      </c>
      <c r="U42" s="50" t="s">
        <v>13</v>
      </c>
      <c r="V42" s="50" t="s">
        <v>5</v>
      </c>
      <c r="W42" s="50" t="s">
        <v>14</v>
      </c>
      <c r="X42" s="112" t="s">
        <v>5</v>
      </c>
    </row>
    <row r="43" spans="1:35" s="45" customFormat="1" ht="44.25" customHeight="1">
      <c r="A43" s="324" t="s">
        <v>15</v>
      </c>
      <c r="B43" s="307" t="s">
        <v>376</v>
      </c>
      <c r="C43" s="54"/>
      <c r="D43" s="67"/>
      <c r="E43" s="88"/>
      <c r="F43" s="88"/>
      <c r="G43" s="54"/>
      <c r="H43" s="88"/>
      <c r="I43" s="88"/>
      <c r="J43" s="53"/>
      <c r="K43" s="54"/>
      <c r="L43" s="84"/>
      <c r="M43" s="55"/>
      <c r="N43" s="136"/>
      <c r="O43" s="333" t="s">
        <v>15</v>
      </c>
      <c r="P43" s="310" t="s">
        <v>376</v>
      </c>
      <c r="Q43" s="52"/>
      <c r="R43" s="71"/>
      <c r="S43" s="52"/>
      <c r="T43" s="71"/>
      <c r="U43" s="54"/>
      <c r="V43" s="84"/>
      <c r="W43" s="54"/>
      <c r="X43" s="153"/>
    </row>
    <row r="44" spans="1:35" s="45" customFormat="1" ht="40.5" customHeight="1">
      <c r="A44" s="324"/>
      <c r="B44" s="308"/>
      <c r="C44" s="89" t="s">
        <v>347</v>
      </c>
      <c r="D44" s="87" t="s">
        <v>23</v>
      </c>
      <c r="E44" s="61"/>
      <c r="F44" s="61"/>
      <c r="G44" s="61"/>
      <c r="H44" s="61"/>
      <c r="I44" s="224" t="s">
        <v>377</v>
      </c>
      <c r="J44" s="118" t="s">
        <v>23</v>
      </c>
      <c r="K44" s="64" t="s">
        <v>182</v>
      </c>
      <c r="L44" s="156" t="s">
        <v>23</v>
      </c>
      <c r="M44" s="67"/>
      <c r="N44" s="74"/>
      <c r="O44" s="333"/>
      <c r="P44" s="311"/>
      <c r="Q44" s="76"/>
      <c r="R44" s="84"/>
      <c r="S44" s="76"/>
      <c r="T44" s="84"/>
      <c r="U44" s="67"/>
      <c r="V44" s="68"/>
      <c r="W44" s="61"/>
      <c r="X44" s="66"/>
      <c r="Y44" s="124"/>
    </row>
    <row r="45" spans="1:35" s="45" customFormat="1" ht="46.5" customHeight="1">
      <c r="A45" s="325" t="s">
        <v>25</v>
      </c>
      <c r="B45" s="307" t="s">
        <v>378</v>
      </c>
      <c r="C45" s="157" t="s">
        <v>349</v>
      </c>
      <c r="D45" s="94" t="s">
        <v>23</v>
      </c>
      <c r="E45" s="52"/>
      <c r="F45" s="71"/>
      <c r="G45" s="54"/>
      <c r="H45" s="68"/>
      <c r="I45" s="52"/>
      <c r="J45" s="84"/>
      <c r="K45" s="52"/>
      <c r="L45" s="71"/>
      <c r="M45" s="52"/>
      <c r="N45" s="71"/>
      <c r="O45" s="332" t="s">
        <v>25</v>
      </c>
      <c r="P45" s="312" t="s">
        <v>378</v>
      </c>
      <c r="Q45" s="52"/>
      <c r="R45" s="71"/>
      <c r="S45" s="52"/>
      <c r="T45" s="71"/>
      <c r="U45" s="120"/>
      <c r="V45" s="120"/>
      <c r="W45" s="120"/>
      <c r="X45" s="155"/>
    </row>
    <row r="46" spans="1:35" s="45" customFormat="1" ht="46.5" customHeight="1">
      <c r="A46" s="326"/>
      <c r="B46" s="308"/>
      <c r="C46" s="61"/>
      <c r="D46" s="79"/>
      <c r="E46" s="63" t="s">
        <v>189</v>
      </c>
      <c r="F46" s="156" t="s">
        <v>23</v>
      </c>
      <c r="G46" s="61"/>
      <c r="H46" s="79"/>
      <c r="I46" s="89" t="s">
        <v>86</v>
      </c>
      <c r="J46" s="78" t="s">
        <v>23</v>
      </c>
      <c r="K46" s="89" t="s">
        <v>119</v>
      </c>
      <c r="L46" s="78" t="s">
        <v>23</v>
      </c>
      <c r="M46" s="54"/>
      <c r="N46" s="79"/>
      <c r="O46" s="334"/>
      <c r="P46" s="313"/>
      <c r="Q46" s="76"/>
      <c r="R46" s="76"/>
      <c r="S46" s="80" t="s">
        <v>340</v>
      </c>
      <c r="T46" s="92" t="s">
        <v>34</v>
      </c>
      <c r="U46" s="61"/>
      <c r="V46" s="79"/>
      <c r="W46" s="80" t="s">
        <v>379</v>
      </c>
      <c r="X46" s="92" t="s">
        <v>34</v>
      </c>
      <c r="Y46" s="124"/>
    </row>
    <row r="47" spans="1:35" s="45" customFormat="1" ht="41.25" customHeight="1">
      <c r="A47" s="324" t="s">
        <v>37</v>
      </c>
      <c r="B47" s="307" t="s">
        <v>380</v>
      </c>
      <c r="C47" s="122" t="s">
        <v>381</v>
      </c>
      <c r="D47" s="123" t="s">
        <v>23</v>
      </c>
      <c r="E47" s="53"/>
      <c r="F47" s="73"/>
      <c r="G47" s="157" t="s">
        <v>353</v>
      </c>
      <c r="H47" s="119" t="s">
        <v>23</v>
      </c>
      <c r="I47" s="90" t="s">
        <v>117</v>
      </c>
      <c r="J47" s="87" t="s">
        <v>23</v>
      </c>
      <c r="K47" s="67"/>
      <c r="L47" s="68"/>
      <c r="M47" s="52"/>
      <c r="N47" s="71"/>
      <c r="O47" s="333" t="s">
        <v>37</v>
      </c>
      <c r="P47" s="310" t="s">
        <v>380</v>
      </c>
      <c r="Q47" s="67"/>
      <c r="R47" s="68"/>
      <c r="S47" s="54"/>
      <c r="T47" s="55"/>
      <c r="U47" s="54"/>
      <c r="V47" s="158"/>
      <c r="W47" s="129"/>
      <c r="X47" s="159"/>
    </row>
    <row r="48" spans="1:35" s="45" customFormat="1" ht="43.5" customHeight="1">
      <c r="A48" s="324"/>
      <c r="B48" s="308"/>
      <c r="C48" s="67"/>
      <c r="D48" s="68"/>
      <c r="E48" s="61"/>
      <c r="F48" s="79"/>
      <c r="G48" s="67"/>
      <c r="H48" s="79"/>
      <c r="I48" s="61"/>
      <c r="J48" s="79"/>
      <c r="K48" s="67"/>
      <c r="L48" s="79"/>
      <c r="M48" s="67"/>
      <c r="N48" s="79"/>
      <c r="O48" s="333"/>
      <c r="P48" s="311"/>
      <c r="Q48" s="235" t="s">
        <v>382</v>
      </c>
      <c r="R48" s="222" t="s">
        <v>34</v>
      </c>
      <c r="S48" s="61"/>
      <c r="T48" s="79"/>
      <c r="U48" s="160"/>
      <c r="V48" s="74"/>
      <c r="W48" s="61"/>
      <c r="X48" s="66"/>
    </row>
    <row r="49" spans="1:25" s="45" customFormat="1" ht="41.25" customHeight="1">
      <c r="A49" s="325" t="s">
        <v>45</v>
      </c>
      <c r="B49" s="307" t="s">
        <v>383</v>
      </c>
      <c r="C49" s="52"/>
      <c r="D49" s="73"/>
      <c r="E49" s="52"/>
      <c r="F49" s="68"/>
      <c r="G49" s="217" t="s">
        <v>85</v>
      </c>
      <c r="H49" s="87" t="s">
        <v>23</v>
      </c>
      <c r="I49" s="217" t="s">
        <v>58</v>
      </c>
      <c r="J49" s="214" t="s">
        <v>23</v>
      </c>
      <c r="K49" s="217" t="s">
        <v>207</v>
      </c>
      <c r="L49" s="214" t="s">
        <v>23</v>
      </c>
      <c r="M49" s="52"/>
      <c r="N49" s="71"/>
      <c r="O49" s="332" t="s">
        <v>45</v>
      </c>
      <c r="P49" s="312" t="s">
        <v>383</v>
      </c>
      <c r="Q49" s="52"/>
      <c r="R49" s="71"/>
      <c r="S49" s="52"/>
      <c r="T49" s="71"/>
      <c r="U49" s="52"/>
      <c r="V49" s="93"/>
      <c r="W49" s="73"/>
      <c r="X49" s="127"/>
    </row>
    <row r="50" spans="1:25" s="45" customFormat="1" ht="45" customHeight="1">
      <c r="A50" s="326"/>
      <c r="B50" s="308"/>
      <c r="C50" s="59"/>
      <c r="D50" s="79"/>
      <c r="E50" s="76"/>
      <c r="F50" s="68"/>
      <c r="G50" s="54"/>
      <c r="H50" s="79"/>
      <c r="I50" s="88"/>
      <c r="J50" s="62"/>
      <c r="K50" s="80" t="s">
        <v>330</v>
      </c>
      <c r="L50" s="81" t="s">
        <v>34</v>
      </c>
      <c r="M50" s="54"/>
      <c r="N50" s="79"/>
      <c r="O50" s="334"/>
      <c r="P50" s="313"/>
      <c r="Q50" s="76"/>
      <c r="R50" s="76"/>
      <c r="S50" s="76"/>
      <c r="T50" s="76"/>
      <c r="U50" s="67"/>
      <c r="V50" s="66"/>
      <c r="W50" s="61"/>
      <c r="X50" s="66"/>
      <c r="Y50" s="124"/>
    </row>
    <row r="51" spans="1:25" s="45" customFormat="1" ht="40.5" customHeight="1">
      <c r="A51" s="325" t="s">
        <v>52</v>
      </c>
      <c r="B51" s="307" t="s">
        <v>384</v>
      </c>
      <c r="C51" s="94" t="s">
        <v>358</v>
      </c>
      <c r="D51" s="157" t="s">
        <v>23</v>
      </c>
      <c r="E51" s="77" t="s">
        <v>39</v>
      </c>
      <c r="F51" s="214" t="s">
        <v>23</v>
      </c>
      <c r="G51" s="94" t="s">
        <v>385</v>
      </c>
      <c r="H51" s="119" t="s">
        <v>23</v>
      </c>
      <c r="I51" s="131" t="s">
        <v>224</v>
      </c>
      <c r="J51" s="78" t="s">
        <v>23</v>
      </c>
      <c r="K51" s="52"/>
      <c r="L51" s="73"/>
      <c r="M51" s="52"/>
      <c r="N51" s="161"/>
      <c r="O51" s="332" t="s">
        <v>52</v>
      </c>
      <c r="P51" s="310" t="s">
        <v>384</v>
      </c>
      <c r="Q51" s="52"/>
      <c r="R51" s="68"/>
      <c r="S51" s="52"/>
      <c r="T51" s="54"/>
      <c r="U51" s="52"/>
      <c r="V51" s="93"/>
      <c r="W51" s="97"/>
      <c r="X51" s="130"/>
    </row>
    <row r="52" spans="1:25" s="45" customFormat="1" ht="45" customHeight="1">
      <c r="A52" s="326"/>
      <c r="B52" s="308"/>
      <c r="C52" s="59"/>
      <c r="D52" s="68"/>
      <c r="E52" s="61"/>
      <c r="F52" s="84"/>
      <c r="G52" s="59"/>
      <c r="H52" s="68"/>
      <c r="I52" s="54"/>
      <c r="J52" s="79"/>
      <c r="K52" s="67"/>
      <c r="L52" s="79"/>
      <c r="M52" s="54"/>
      <c r="N52" s="79"/>
      <c r="O52" s="334"/>
      <c r="P52" s="311"/>
      <c r="Q52" s="61"/>
      <c r="R52" s="79"/>
      <c r="S52" s="61"/>
      <c r="T52" s="79"/>
      <c r="U52" s="162"/>
      <c r="V52" s="79"/>
      <c r="W52" s="61"/>
      <c r="X52" s="79"/>
    </row>
    <row r="53" spans="1:25" s="45" customFormat="1" ht="42.75" customHeight="1">
      <c r="A53" s="163" t="s">
        <v>60</v>
      </c>
      <c r="B53" s="283" t="s">
        <v>386</v>
      </c>
      <c r="C53" s="52"/>
      <c r="D53" s="71"/>
      <c r="E53" s="164"/>
      <c r="F53" s="165"/>
      <c r="G53" s="166"/>
      <c r="H53" s="167"/>
      <c r="I53" s="164"/>
      <c r="J53" s="167"/>
      <c r="K53" s="164"/>
      <c r="L53" s="167"/>
      <c r="M53" s="164"/>
      <c r="N53" s="165"/>
      <c r="O53" s="168" t="s">
        <v>60</v>
      </c>
      <c r="P53" s="285" t="s">
        <v>386</v>
      </c>
      <c r="Q53" s="169"/>
      <c r="R53" s="167"/>
      <c r="S53" s="164"/>
      <c r="T53" s="167"/>
      <c r="U53" s="169"/>
      <c r="V53" s="165"/>
      <c r="W53" s="170"/>
      <c r="X53" s="171"/>
    </row>
    <row r="54" spans="1:25" s="45" customFormat="1" ht="42.75" hidden="1" customHeight="1">
      <c r="A54" s="172" t="s">
        <v>62</v>
      </c>
      <c r="B54" s="173"/>
      <c r="C54" s="88"/>
      <c r="D54" s="84"/>
      <c r="E54" s="54"/>
      <c r="F54" s="55"/>
      <c r="G54" s="174"/>
      <c r="H54" s="55"/>
      <c r="I54" s="54"/>
      <c r="J54" s="55"/>
      <c r="K54" s="54"/>
      <c r="L54" s="55"/>
      <c r="M54" s="88"/>
      <c r="N54" s="55"/>
      <c r="O54" s="175" t="s">
        <v>62</v>
      </c>
      <c r="P54" s="289" t="s">
        <v>126</v>
      </c>
      <c r="Q54" s="129"/>
      <c r="R54" s="176"/>
      <c r="S54" s="88"/>
      <c r="T54" s="55"/>
      <c r="U54" s="145"/>
      <c r="V54" s="136"/>
      <c r="W54" s="129"/>
      <c r="X54" s="177"/>
    </row>
    <row r="55" spans="1:25" ht="29.25" customHeight="1">
      <c r="B55" s="178"/>
      <c r="C55" s="178"/>
      <c r="D55" s="178"/>
      <c r="G55" s="179"/>
      <c r="I55" s="180" t="s">
        <v>127</v>
      </c>
      <c r="J55" s="180"/>
      <c r="K55" s="181" t="s">
        <v>3</v>
      </c>
      <c r="L55" s="181" t="s">
        <v>128</v>
      </c>
      <c r="M55" s="181" t="s">
        <v>3</v>
      </c>
      <c r="N55" s="181" t="s">
        <v>128</v>
      </c>
      <c r="O55" s="314" t="s">
        <v>129</v>
      </c>
      <c r="P55" s="314"/>
      <c r="Q55" s="181" t="s">
        <v>130</v>
      </c>
      <c r="R55" s="181" t="s">
        <v>3</v>
      </c>
      <c r="S55" s="181" t="s">
        <v>128</v>
      </c>
      <c r="T55" s="181" t="s">
        <v>129</v>
      </c>
    </row>
    <row r="56" spans="1:25" ht="29.25" customHeight="1">
      <c r="E56" t="s">
        <v>113</v>
      </c>
      <c r="I56" s="182" t="s">
        <v>131</v>
      </c>
      <c r="J56" s="183"/>
      <c r="K56" s="184">
        <f>2*(COUNTIF($C$4:$J$15,"TRANG")+COUNTIF($Q$4:$X$15,"TRANG")-COUNTIF(G15:J15,"TRANG"))</f>
        <v>0</v>
      </c>
      <c r="L56" s="184">
        <f>2*(COUNTIF($M$4:$N$15,"TRANG")+COUNTIF(K4:L15,"TRANG"))</f>
        <v>0</v>
      </c>
      <c r="M56" s="184">
        <f>2*(COUNTIF($C$4:$J$15,"TRANG")+COUNTIF($Q$4:$X$15,"TRANG")-COUNTIF(I15:L15,"TRANG"))</f>
        <v>0</v>
      </c>
      <c r="N56" s="184">
        <f>2*(COUNTIF($M$4:$N$15,"TRANG")+COUNTIF(K4:L15,"TRANG"))</f>
        <v>0</v>
      </c>
      <c r="O56" s="315">
        <f t="shared" ref="O56:O60" si="0">SUM(M56:N56)</f>
        <v>0</v>
      </c>
      <c r="P56" s="315"/>
      <c r="Q56" s="185" t="s">
        <v>131</v>
      </c>
      <c r="R56" s="184">
        <f>M56+M62+M69+M76</f>
        <v>64</v>
      </c>
      <c r="S56" s="184">
        <f>N56+N62+N69+N76</f>
        <v>16</v>
      </c>
      <c r="T56" s="184">
        <f t="shared" ref="T56:T60" si="1">SUM(R56:S56)</f>
        <v>80</v>
      </c>
    </row>
    <row r="57" spans="1:25" ht="29.25" customHeight="1">
      <c r="E57" t="s">
        <v>113</v>
      </c>
      <c r="I57" s="186" t="s">
        <v>132</v>
      </c>
      <c r="J57" s="187"/>
      <c r="K57" s="188">
        <f>2*(COUNTIF($C$4:$J$15,"UYÊN")+COUNTIF($Q$4:$X$15,"UYÊN")-COUNTIF(G15:J15,"UYÊN"))</f>
        <v>0</v>
      </c>
      <c r="L57" s="188">
        <f>2*(COUNTIF($M$4:$N$15,"UYÊN")+COUNTIF(K4:L15,"UYÊN"))</f>
        <v>0</v>
      </c>
      <c r="M57" s="188">
        <f>2*(COUNTIF($C$4:$J$15,"UYÊN")+COUNTIF($Q$4:$X$15,"UYÊN")-COUNTIF(I15:L15,"UYÊN"))</f>
        <v>0</v>
      </c>
      <c r="N57" s="188">
        <f>2*(COUNTIF($M$4:$N$15,"UYÊN")+COUNTIF(K4:L15,"UYÊN"))</f>
        <v>0</v>
      </c>
      <c r="O57" s="316">
        <f t="shared" si="0"/>
        <v>0</v>
      </c>
      <c r="P57" s="316"/>
      <c r="Q57" s="189" t="s">
        <v>132</v>
      </c>
      <c r="R57" s="188">
        <f>M57+M63+M70+M77</f>
        <v>44</v>
      </c>
      <c r="S57" s="188">
        <f>N57+N63+N70+N77</f>
        <v>0</v>
      </c>
      <c r="T57" s="188">
        <f t="shared" si="1"/>
        <v>44</v>
      </c>
    </row>
    <row r="58" spans="1:25" ht="29.25" customHeight="1">
      <c r="C58" s="190"/>
      <c r="G58" t="s">
        <v>113</v>
      </c>
      <c r="I58" s="191"/>
      <c r="J58" s="192"/>
      <c r="K58" s="193">
        <f>2*(COUNTIF($C$4:$J$15,"NGUYÊN")+COUNTIF($Q$4:$X$15,"NGUYÊN")-COUNTIF(G15:J15,"NGUYÊN"))</f>
        <v>0</v>
      </c>
      <c r="L58" s="193">
        <f>2*(COUNTIF($M$4:$N$15,"NGUYÊN")+COUNTIF(K3:L13,"NGUYÊN"))</f>
        <v>0</v>
      </c>
      <c r="M58" s="193">
        <f>2*(COUNTIF($C$4:$J$15,"NGUYÊN")+COUNTIF($Q$4:$X$15,"NGUYÊN")-COUNTIF(I15:L15,"NGUYÊN"))</f>
        <v>0</v>
      </c>
      <c r="N58" s="193">
        <f>2*(COUNTIF($M$4:$N$15,"NGUYÊN")+COUNTIF(K3:L13,"NGUYÊN"))</f>
        <v>0</v>
      </c>
      <c r="O58" s="317">
        <f t="shared" si="0"/>
        <v>0</v>
      </c>
      <c r="P58" s="317"/>
      <c r="Q58" s="194"/>
      <c r="R58" s="193">
        <f t="shared" ref="R58:S60" si="2">M58+M65+M72+M79</f>
        <v>0</v>
      </c>
      <c r="S58" s="193">
        <f t="shared" si="2"/>
        <v>0</v>
      </c>
      <c r="T58" s="193">
        <f t="shared" si="1"/>
        <v>0</v>
      </c>
    </row>
    <row r="59" spans="1:25" ht="29.25" customHeight="1">
      <c r="I59" s="195" t="s">
        <v>134</v>
      </c>
      <c r="J59" s="196"/>
      <c r="K59" s="197">
        <f>2*(COUNTIF($C$4:$J$15,"HOÀNG")+COUNTIF($Q$4:$X$15,"HOÀNG")-COUNTIF(G16:J16,"HOÀNG"))</f>
        <v>4</v>
      </c>
      <c r="L59" s="197">
        <f>2*(COUNTIF($M$4:$N$15,"HOÀNG")+COUNTIF(K4:L15,"HOÀNG"))</f>
        <v>0</v>
      </c>
      <c r="M59" s="197">
        <f>2*(COUNTIF($C$4:$J$15,"HOÀNG")+COUNTIF($Q$4:$X$15,"HOÀNG")-COUNTIF(I16:L16,"HOÀNG"))</f>
        <v>4</v>
      </c>
      <c r="N59" s="197">
        <f>2*(COUNTIF($M$4:$N$15,"HOÀNG")+COUNTIF(K4:L15,"HOÀNG"))</f>
        <v>0</v>
      </c>
      <c r="O59" s="318">
        <f t="shared" si="0"/>
        <v>4</v>
      </c>
      <c r="P59" s="318"/>
      <c r="Q59" s="195" t="s">
        <v>134</v>
      </c>
      <c r="R59" s="197">
        <f t="shared" si="2"/>
        <v>8</v>
      </c>
      <c r="S59" s="197">
        <f t="shared" si="2"/>
        <v>0</v>
      </c>
      <c r="T59" s="197">
        <f t="shared" si="1"/>
        <v>8</v>
      </c>
    </row>
    <row r="60" spans="1:25" ht="29.25" customHeight="1">
      <c r="I60" s="198" t="s">
        <v>135</v>
      </c>
      <c r="J60" s="199"/>
      <c r="K60" s="200">
        <f>2*(COUNTIF($C$4:$J$15,"HIẾU")+COUNTIF($Q$4:$X$15,"HIẾU")-COUNTIF(G17:J17,"HIẾU"))</f>
        <v>2</v>
      </c>
      <c r="L60" s="200">
        <f>2*(COUNTIF($M$4:$N$15,"HIẾU")+COUNTIF(K5:L16,"HIẾU"))</f>
        <v>0</v>
      </c>
      <c r="M60" s="200">
        <f>2*(COUNTIF($C$4:$J$15,"HIẾU")+COUNTIF($Q$4:$X$15,"HIẾU")-COUNTIF(I18:L18,"HIẾU"))</f>
        <v>2</v>
      </c>
      <c r="N60" s="200">
        <f>2*(COUNTIF($M$4:$N$15,"HIẾU")+COUNTIF(K5:L16,"HIẾU"))</f>
        <v>0</v>
      </c>
      <c r="O60" s="319">
        <f t="shared" si="0"/>
        <v>2</v>
      </c>
      <c r="P60" s="320"/>
      <c r="Q60" s="200" t="s">
        <v>135</v>
      </c>
      <c r="R60" s="201">
        <f>M60+M67+M74+M81</f>
        <v>14</v>
      </c>
      <c r="S60" s="201">
        <f t="shared" si="2"/>
        <v>4</v>
      </c>
      <c r="T60" s="201">
        <f t="shared" si="1"/>
        <v>18</v>
      </c>
    </row>
    <row r="61" spans="1:25" ht="29.25" customHeight="1">
      <c r="I61" s="180" t="s">
        <v>136</v>
      </c>
      <c r="J61" s="202"/>
      <c r="K61" s="181" t="s">
        <v>3</v>
      </c>
      <c r="L61" s="181" t="s">
        <v>128</v>
      </c>
      <c r="M61" s="181" t="s">
        <v>3</v>
      </c>
      <c r="N61" s="181" t="s">
        <v>128</v>
      </c>
      <c r="O61" s="314" t="s">
        <v>129</v>
      </c>
      <c r="P61" s="314"/>
      <c r="T61" s="203"/>
      <c r="U61" t="s">
        <v>137</v>
      </c>
    </row>
    <row r="62" spans="1:25" ht="29.25" customHeight="1">
      <c r="I62" s="182" t="s">
        <v>131</v>
      </c>
      <c r="J62" s="183"/>
      <c r="K62" s="184">
        <f>2*(COUNTIF($C$17:$J$28,"TRANG")+COUNTIF($Q$17:$X$28,"TRANG")-COUNTIF(G28:J28,"TRANG"))</f>
        <v>18</v>
      </c>
      <c r="L62" s="184">
        <f>2*(COUNTIF($M$17:$N$28,"TRANG")+COUNTIF(K17:L28,"TRANG"))</f>
        <v>4</v>
      </c>
      <c r="M62" s="184">
        <f>2*(COUNTIF($C$17:$J$28,"TRANG")+COUNTIF($Q$17:$X$28,"TRANG")-COUNTIF(I28:L28,"TRANG"))</f>
        <v>18</v>
      </c>
      <c r="N62" s="184">
        <f>2*(COUNTIF($M$17:$N$28,"TRANG")+COUNTIF(K17:L28,"TRANG"))</f>
        <v>4</v>
      </c>
      <c r="O62" s="315">
        <f t="shared" ref="O62:O67" si="3">SUM(M62:N62)</f>
        <v>22</v>
      </c>
      <c r="P62" s="315"/>
      <c r="T62" s="203"/>
    </row>
    <row r="63" spans="1:25" ht="29.25" customHeight="1">
      <c r="I63" s="186" t="s">
        <v>132</v>
      </c>
      <c r="J63" s="187"/>
      <c r="K63" s="189">
        <f>2*(COUNTIF($C$17:$J$28,"UYÊN")+COUNTIF($Q$17:$X$28,"UYÊN")-COUNTIF(G29:J29,"UYÊN"))</f>
        <v>26</v>
      </c>
      <c r="L63" s="188">
        <f>2*(COUNTIF($M$17:$N$28,"UYÊN")+COUNTIF(K17:L28,"UYÊN"))</f>
        <v>0</v>
      </c>
      <c r="M63" s="189">
        <f>2*(COUNTIF($C$17:$J$28,"UYÊN")+COUNTIF($Q$17:$X$28,"UYÊN")-COUNTIF(I29:L29,"UYÊN"))</f>
        <v>26</v>
      </c>
      <c r="N63" s="188">
        <f>2*(COUNTIF($M$17:$N$28,"UYÊN")+COUNTIF(K17:L28,"UYÊN"))</f>
        <v>0</v>
      </c>
      <c r="O63" s="316">
        <f t="shared" si="3"/>
        <v>26</v>
      </c>
      <c r="P63" s="316"/>
      <c r="T63" s="203"/>
    </row>
    <row r="64" spans="1:25" ht="29.25" hidden="1" customHeight="1">
      <c r="H64" s="204"/>
      <c r="I64" s="205"/>
      <c r="J64" s="206"/>
      <c r="K64" s="207"/>
      <c r="L64" s="208"/>
      <c r="M64" s="207"/>
      <c r="N64" s="208"/>
      <c r="O64" s="322"/>
      <c r="P64" s="322"/>
      <c r="T64" s="203"/>
    </row>
    <row r="65" spans="7:20" ht="29.25" customHeight="1">
      <c r="H65" s="204"/>
      <c r="I65" s="191"/>
      <c r="J65" s="192"/>
      <c r="K65" s="194">
        <f>2*(COUNTIF($C$17:$J$28,"NGUYÊN")+COUNTIF($Q$17:$X$28,"NGUYÊN")-COUNTIF(G31:J32,"NGUYÊN"))</f>
        <v>0</v>
      </c>
      <c r="L65" s="193">
        <f>2*(COUNTIF($M$17:$N$28,"NGUYÊN")+COUNTIF(K16:L26,"NGUYÊN"))</f>
        <v>0</v>
      </c>
      <c r="M65" s="193">
        <f>2*(COUNTIF($C$4:$J$15,"NGUYÊN")+COUNTIF($Q$4:$X$15,"NGUYÊN")-COUNTIF(H21:J21,"NGUYÊN"))</f>
        <v>0</v>
      </c>
      <c r="N65" s="193">
        <f>2*(COUNTIF($M$17:$N$28,"NGUYÊN")+COUNTIF(K16:L26,"NGUYÊN"))</f>
        <v>0</v>
      </c>
      <c r="O65" s="317">
        <f t="shared" si="3"/>
        <v>0</v>
      </c>
      <c r="P65" s="317"/>
      <c r="T65" s="203"/>
    </row>
    <row r="66" spans="7:20" ht="29.25" customHeight="1">
      <c r="H66" s="204"/>
      <c r="I66" s="195" t="s">
        <v>134</v>
      </c>
      <c r="J66" s="196"/>
      <c r="K66" s="209">
        <f>2*(COUNTIF($C$17:$J$28,"HOÀNG")+COUNTIF($Q$17:$X$28,"HOÀNG")-COUNTIF(G32:J33,"HOÀNG"))</f>
        <v>0</v>
      </c>
      <c r="L66" s="197">
        <f>2*(COUNTIF($M$17:$N$28,"HOÀNG")+COUNTIF(K17:L28,"HOÀNG"))</f>
        <v>0</v>
      </c>
      <c r="M66" s="209">
        <f>2*(COUNTIF($C$17:$J$28,"HOÀNG")+COUNTIF($Q$17:$X$28,"HOÀNG")-COUNTIF(I32:L33,"HOÀNG"))</f>
        <v>0</v>
      </c>
      <c r="N66" s="197">
        <f>2*(COUNTIF($M$17:$N$28,"HOÀNG")+COUNTIF(K17:L28,"HOÀNG"))</f>
        <v>0</v>
      </c>
      <c r="O66" s="318">
        <f t="shared" si="3"/>
        <v>0</v>
      </c>
      <c r="P66" s="318"/>
      <c r="T66" s="203"/>
    </row>
    <row r="67" spans="7:20" ht="29.25" customHeight="1">
      <c r="H67" s="204"/>
      <c r="I67" s="198" t="s">
        <v>135</v>
      </c>
      <c r="J67" s="199"/>
      <c r="K67" s="200">
        <f>2*(COUNTIF($C$17:$J$28,"HIẾU")+COUNTIF($Q$17:$X$28,"HIẾU")-COUNTIF(G33:J34,"HIẾU"))</f>
        <v>4</v>
      </c>
      <c r="L67" s="201">
        <f>2*(COUNTIF($M$17:$N$28,"HIẾU")+COUNTIF(K18:L29,"HIẾU"))</f>
        <v>2</v>
      </c>
      <c r="M67" s="200">
        <f>2*(COUNTIF($C$17:$J$28,"HIẾU")+COUNTIF($Q$17:$X$28,"HIẾU")-COUNTIF(I33:L34,"HIẾU"))</f>
        <v>4</v>
      </c>
      <c r="N67" s="201">
        <f>2*(COUNTIF($M$17:$N$28,"HIẾU")+COUNTIF(K18:L29,"HIẾU"))</f>
        <v>2</v>
      </c>
      <c r="O67" s="321">
        <f t="shared" si="3"/>
        <v>6</v>
      </c>
      <c r="P67" s="321"/>
      <c r="T67" s="203"/>
    </row>
    <row r="68" spans="7:20" ht="29.25" customHeight="1">
      <c r="I68" s="180" t="s">
        <v>139</v>
      </c>
      <c r="J68" s="202"/>
      <c r="K68" s="181" t="s">
        <v>3</v>
      </c>
      <c r="L68" s="181" t="s">
        <v>128</v>
      </c>
      <c r="M68" s="181" t="s">
        <v>3</v>
      </c>
      <c r="N68" s="181" t="s">
        <v>128</v>
      </c>
      <c r="O68" s="314" t="s">
        <v>129</v>
      </c>
      <c r="P68" s="314"/>
      <c r="T68" s="203"/>
    </row>
    <row r="69" spans="7:20" ht="29.25" customHeight="1">
      <c r="G69" s="331"/>
      <c r="I69" s="182" t="s">
        <v>131</v>
      </c>
      <c r="J69" s="183"/>
      <c r="K69" s="184">
        <f>2*(COUNTIF($C$30:$J$41,"TRANG")+COUNTIF($Q$30:$X$41,"TRANG")-COUNTIF($G$41:$J$41,"TRANG"))</f>
        <v>18</v>
      </c>
      <c r="L69" s="184">
        <f>2*(COUNTIF($M$30:$N$41,"TRANG")+COUNTIF(K31:L41,"TRANG"))</f>
        <v>6</v>
      </c>
      <c r="M69" s="184">
        <f>2*(COUNTIF($C$30:$J$41,"TRANG")+COUNTIF($Q$30:$X$41,"TRANG")-COUNTIF($G$41:$J$41,"TRANG"))</f>
        <v>18</v>
      </c>
      <c r="N69" s="184">
        <f>2*(COUNTIF($M$30:$N$41,"TRANG")+COUNTIF(K31:L41,"TRANG"))</f>
        <v>6</v>
      </c>
      <c r="O69" s="315">
        <f t="shared" ref="O69:O74" si="4">SUM(M69:N69)</f>
        <v>24</v>
      </c>
      <c r="P69" s="315"/>
      <c r="T69" s="203"/>
    </row>
    <row r="70" spans="7:20" ht="29.25" customHeight="1">
      <c r="G70" s="331"/>
      <c r="I70" s="186" t="s">
        <v>132</v>
      </c>
      <c r="J70" s="187"/>
      <c r="K70" s="188">
        <f>2*(COUNTIF($C$30:$J$41,"UYÊN")+COUNTIF($Q$30:$X$41,"UYÊN")-COUNTIF($G$41:$J$41,"UYÊN"))</f>
        <v>18</v>
      </c>
      <c r="L70" s="188">
        <f>2*(COUNTIF($M$30:$N$41,"UYÊN")+COUNTIF(K31:L41,"UYÊN"))</f>
        <v>0</v>
      </c>
      <c r="M70" s="188">
        <f>2*(COUNTIF($C$30:$J$41,"UYÊN")+COUNTIF($Q$30:$X$41,"UYÊN")-COUNTIF($G$41:$J$41,"UYÊN"))</f>
        <v>18</v>
      </c>
      <c r="N70" s="188">
        <f>2*(COUNTIF($M$30:$N$41,"UYÊN")+COUNTIF(K31:L41,"UYÊN"))</f>
        <v>0</v>
      </c>
      <c r="O70" s="316">
        <f t="shared" si="4"/>
        <v>18</v>
      </c>
      <c r="P70" s="316"/>
      <c r="T70" s="203"/>
    </row>
    <row r="71" spans="7:20" ht="29.25" hidden="1" customHeight="1">
      <c r="G71" s="331"/>
      <c r="I71" s="205"/>
      <c r="J71" s="206"/>
      <c r="K71" s="208"/>
      <c r="L71" s="208"/>
      <c r="M71" s="208"/>
      <c r="N71" s="208"/>
      <c r="O71" s="322"/>
      <c r="P71" s="322"/>
      <c r="T71" s="203"/>
    </row>
    <row r="72" spans="7:20" ht="29.25" customHeight="1">
      <c r="G72" s="331"/>
      <c r="I72" s="191"/>
      <c r="J72" s="192"/>
      <c r="K72" s="193">
        <f>2*(COUNTIF($C$30:$J$41,"NGUYÊN")+COUNTIF($Q$30:$X$41,"NGUYÊN")-COUNTIF($G$41:$J$41,"NGUYÊN"))</f>
        <v>0</v>
      </c>
      <c r="L72" s="193">
        <f>2*(COUNTIF($M$30:$N$41,"NGUYÊN")+COUNTIF(K29:L39,"NGUYÊN"))</f>
        <v>0</v>
      </c>
      <c r="M72" s="193">
        <f>2*(COUNTIF($C$30:$J$41,"NGUYÊN")+COUNTIF($Q$30:$X$41,"NGUYÊN")-COUNTIF($G$41:$J$41,"NGUYÊN"))</f>
        <v>0</v>
      </c>
      <c r="N72" s="193">
        <f>2*(COUNTIF($M$30:$N$41,"NGUYÊN")+COUNTIF(K29:L39,"NGUYÊN"))</f>
        <v>0</v>
      </c>
      <c r="O72" s="317">
        <f t="shared" si="4"/>
        <v>0</v>
      </c>
      <c r="P72" s="317"/>
      <c r="T72" s="203"/>
    </row>
    <row r="73" spans="7:20" ht="29.25" customHeight="1">
      <c r="G73" s="331"/>
      <c r="I73" s="195" t="s">
        <v>134</v>
      </c>
      <c r="J73" s="196"/>
      <c r="K73" s="197">
        <f>2*(COUNTIF($C$30:$J$41,"HOÀNG")+COUNTIF($Q$30:$X$41,"HOÀNG")-COUNTIF($G$41:$J$41,"HOÀNG"))</f>
        <v>4</v>
      </c>
      <c r="L73" s="197">
        <f>2*(COUNTIF($M$30:$N$41,"HOÀNG")+COUNTIF(K31:L41,"HOÀNG"))</f>
        <v>0</v>
      </c>
      <c r="M73" s="197">
        <f>2*(COUNTIF($C$30:$J$41,"HOÀNG")+COUNTIF($Q$30:$X$41,"HOÀNG")-COUNTIF($G$41:$J$41,"HOÀNG"))</f>
        <v>4</v>
      </c>
      <c r="N73" s="197">
        <f>2*(COUNTIF($M$30:$N$41,"HOÀNG")+COUNTIF(K31:L41,"HOÀNG"))</f>
        <v>0</v>
      </c>
      <c r="O73" s="318">
        <f t="shared" si="4"/>
        <v>4</v>
      </c>
      <c r="P73" s="318"/>
      <c r="T73" s="203"/>
    </row>
    <row r="74" spans="7:20" ht="29.25" customHeight="1">
      <c r="G74" s="210"/>
      <c r="I74" s="198" t="s">
        <v>135</v>
      </c>
      <c r="J74" s="199"/>
      <c r="K74" s="201">
        <f>2*(COUNTIF($C$30:$J$41,"HIẾU")+COUNTIF($Q$30:$X$41,"HIẾU")-COUNTIF($G$41:$J$41,"HIẾU"))</f>
        <v>2</v>
      </c>
      <c r="L74" s="201">
        <f>2*(COUNTIF($M$30:$N$41,"HIẾU")+COUNTIF(K32:L42,"HIẾU"))</f>
        <v>0</v>
      </c>
      <c r="M74" s="201">
        <f>2*(COUNTIF($C$30:$J$41,"HIẾU")+COUNTIF($Q$30:$X$41,"HIẾU")-COUNTIF($G$41:$J$41,"HIẾU"))</f>
        <v>2</v>
      </c>
      <c r="N74" s="201">
        <f>2*(COUNTIF($M$30:$N$41,"HIẾU")+COUNTIF(K32:L42,"HIẾU"))</f>
        <v>0</v>
      </c>
      <c r="O74" s="321">
        <f t="shared" si="4"/>
        <v>2</v>
      </c>
      <c r="P74" s="321"/>
      <c r="T74" s="203"/>
    </row>
    <row r="75" spans="7:20" ht="29.25" customHeight="1">
      <c r="I75" s="180" t="s">
        <v>140</v>
      </c>
      <c r="J75" s="202"/>
      <c r="K75" s="181" t="s">
        <v>3</v>
      </c>
      <c r="L75" s="181" t="s">
        <v>128</v>
      </c>
      <c r="M75" s="181" t="s">
        <v>3</v>
      </c>
      <c r="N75" s="181" t="s">
        <v>128</v>
      </c>
      <c r="O75" s="314" t="s">
        <v>129</v>
      </c>
      <c r="P75" s="314"/>
      <c r="T75" s="203"/>
    </row>
    <row r="76" spans="7:20" ht="29.25" customHeight="1">
      <c r="I76" s="182" t="s">
        <v>131</v>
      </c>
      <c r="J76" s="183"/>
      <c r="K76" s="184">
        <f>2*(COUNTIF($C$43:$J$54,"TRANG")+COUNTIF($Q$43:$X$54,"TRANG")-COUNTIF($G$54:$J$54,"TRANG"))</f>
        <v>28</v>
      </c>
      <c r="L76" s="184">
        <f>2*(COUNTIF($M$43:$N$54,"TRANG")+COUNTIF(K43:L54,"TRANG"))</f>
        <v>6</v>
      </c>
      <c r="M76" s="184">
        <f>2*(COUNTIF($C$43:$J$54,"TRANG")+COUNTIF($Q$43:$X$54,"TRANG")-COUNTIF($G$54:$J$54,"TRANG"))</f>
        <v>28</v>
      </c>
      <c r="N76" s="184">
        <f>2*(COUNTIF($M$43:$N$54,"TRANG")+COUNTIF(K43:L54,"TRANG"))</f>
        <v>6</v>
      </c>
      <c r="O76" s="315">
        <f t="shared" ref="O76:O81" si="5">SUM(M76:N76)</f>
        <v>34</v>
      </c>
      <c r="P76" s="315"/>
      <c r="T76" s="203"/>
    </row>
    <row r="77" spans="7:20" ht="29.25" customHeight="1">
      <c r="I77" s="186" t="s">
        <v>132</v>
      </c>
      <c r="J77" s="187"/>
      <c r="K77" s="188">
        <f>2*(COUNTIF($C$43:$J$54,"UYÊN")+COUNTIF($Q$43:$X$54,"UYÊN")-COUNTIF($G$54:$J$54,"UYÊN"))</f>
        <v>0</v>
      </c>
      <c r="L77" s="188">
        <f>2*(COUNTIF($M$43:$N$54,"UYÊN")+COUNTIF(K43:L54,"UYÊN"))</f>
        <v>0</v>
      </c>
      <c r="M77" s="188">
        <f>2*(COUNTIF($C$43:$J$54,"UYÊN")+COUNTIF($Q$43:$X$54,"UYÊN")-COUNTIF($G$54:$J$54,"UYÊN"))</f>
        <v>0</v>
      </c>
      <c r="N77" s="188">
        <f>2*(COUNTIF($M$43:$N$54,"UYÊN")+COUNTIF(K43:L54,"UYÊN"))</f>
        <v>0</v>
      </c>
      <c r="O77" s="316">
        <f t="shared" si="5"/>
        <v>0</v>
      </c>
      <c r="P77" s="316"/>
      <c r="T77" s="203"/>
    </row>
    <row r="78" spans="7:20" ht="29.25" hidden="1" customHeight="1">
      <c r="H78" s="204"/>
      <c r="I78" s="205"/>
      <c r="J78" s="206"/>
      <c r="K78" s="208"/>
      <c r="L78" s="208"/>
      <c r="M78" s="208"/>
      <c r="N78" s="208"/>
      <c r="O78" s="322"/>
      <c r="P78" s="322"/>
      <c r="T78" s="203"/>
    </row>
    <row r="79" spans="7:20" ht="29.25" customHeight="1">
      <c r="H79" s="204"/>
      <c r="I79" s="191"/>
      <c r="J79" s="192"/>
      <c r="K79" s="193">
        <f>2*(COUNTIF($C$43:$J$54,"NGUYÊN")+COUNTIF($Q$43:$X$54,"NGUYÊN")-COUNTIF($G$54:$J$54,"NGUYÊN"))</f>
        <v>0</v>
      </c>
      <c r="L79" s="193">
        <f>2*(COUNTIF($M$43:$N$54,"NGUYÊN")+COUNTIF(K42:L52,"NGUYÊN"))</f>
        <v>0</v>
      </c>
      <c r="M79" s="193">
        <f>2*(COUNTIF($C$43:$J$54,"NGUYÊN")+COUNTIF($Q$43:$X$54,"NGUYÊN")-COUNTIF($G$54:$J$54,"NGUYÊN"))</f>
        <v>0</v>
      </c>
      <c r="N79" s="193">
        <f>2*(COUNTIF($M$43:$N$54,"NGUYÊN")+COUNTIF(K42:L52,"NGUYÊN"))</f>
        <v>0</v>
      </c>
      <c r="O79" s="317">
        <f t="shared" si="5"/>
        <v>0</v>
      </c>
      <c r="P79" s="317"/>
      <c r="T79" s="203"/>
    </row>
    <row r="80" spans="7:20" ht="26.25">
      <c r="H80" s="204"/>
      <c r="I80" s="195" t="s">
        <v>134</v>
      </c>
      <c r="J80" s="196"/>
      <c r="K80" s="197">
        <f>2*(COUNTIF($C$43:$J$54,"HOÀNG")+COUNTIF($Q$43:$X$54,"HOÀNG")-COUNTIF($G$54:$J$54,"HOÀNG"))</f>
        <v>0</v>
      </c>
      <c r="L80" s="197">
        <f>2*(COUNTIF($M$43:$N$54,"DÂN")+COUNTIF(K43:L54,"DÂN"))</f>
        <v>0</v>
      </c>
      <c r="M80" s="197">
        <f>2*(COUNTIF($C$43:$J$54,"HOÀNG")+COUNTIF($Q$43:$X$54,"HOÀNG")-COUNTIF($G$54:$J$54,"HOÀNG"))</f>
        <v>0</v>
      </c>
      <c r="N80" s="197">
        <f>2*(COUNTIF($M$43:$N$54,"HOÀNG")+COUNTIF(K43:L54,"HOÀNG"))</f>
        <v>0</v>
      </c>
      <c r="O80" s="318">
        <f t="shared" si="5"/>
        <v>0</v>
      </c>
      <c r="P80" s="318"/>
      <c r="T80" s="203"/>
    </row>
    <row r="81" spans="1:20" ht="26.25">
      <c r="A81" s="179"/>
      <c r="H81" s="204"/>
      <c r="I81" s="198" t="s">
        <v>135</v>
      </c>
      <c r="J81" s="199"/>
      <c r="K81" s="201">
        <f>2*(COUNTIF($C$43:$J$54,"HIẾU")+COUNTIF($Q$43:$X$54,"HIẾU")-COUNTIF($G$54:$J$54,"HIẾU"))</f>
        <v>6</v>
      </c>
      <c r="L81" s="201">
        <f>2*(COUNTIF($M$43:$N$54,"HIẾU")+COUNTIF(K44:L55,"HIẾU"))</f>
        <v>2</v>
      </c>
      <c r="M81" s="201">
        <f>2*(COUNTIF($C$43:$J$54,"HIẾU")+COUNTIF($Q$43:$X$54,"HIẾU")-COUNTIF($G$54:$J$54,"HIẾU"))</f>
        <v>6</v>
      </c>
      <c r="N81" s="201">
        <f>2*(COUNTIF($M$43:$N$54,"HIẾU")+COUNTIF(K44:L55,"HIẾU"))</f>
        <v>2</v>
      </c>
      <c r="O81" s="321">
        <f t="shared" si="5"/>
        <v>8</v>
      </c>
      <c r="P81" s="321"/>
      <c r="T81" s="203"/>
    </row>
    <row r="82" spans="1:20">
      <c r="T82" s="203"/>
    </row>
    <row r="83" spans="1:20">
      <c r="T83" s="203"/>
    </row>
  </sheetData>
  <mergeCells count="119">
    <mergeCell ref="P21:P22"/>
    <mergeCell ref="P23:P24"/>
    <mergeCell ref="P25:P26"/>
    <mergeCell ref="P30:P31"/>
    <mergeCell ref="P32:P33"/>
    <mergeCell ref="P34:P35"/>
    <mergeCell ref="P36:P37"/>
    <mergeCell ref="P38:P39"/>
    <mergeCell ref="P43:P44"/>
    <mergeCell ref="O42:P42"/>
    <mergeCell ref="G69:G73"/>
    <mergeCell ref="O4:O5"/>
    <mergeCell ref="O6:O7"/>
    <mergeCell ref="O8:O9"/>
    <mergeCell ref="O10:O11"/>
    <mergeCell ref="O12:O13"/>
    <mergeCell ref="O17:O18"/>
    <mergeCell ref="O19:O20"/>
    <mergeCell ref="O21:O22"/>
    <mergeCell ref="O23:O24"/>
    <mergeCell ref="O25:O26"/>
    <mergeCell ref="O30:O31"/>
    <mergeCell ref="O32:O33"/>
    <mergeCell ref="O34:O35"/>
    <mergeCell ref="O36:O37"/>
    <mergeCell ref="O38:O39"/>
    <mergeCell ref="O43:O44"/>
    <mergeCell ref="O45:O46"/>
    <mergeCell ref="O47:O48"/>
    <mergeCell ref="O49:O50"/>
    <mergeCell ref="O51:O52"/>
    <mergeCell ref="O71:P71"/>
    <mergeCell ref="O72:P72"/>
    <mergeCell ref="O73:P73"/>
    <mergeCell ref="B30:B31"/>
    <mergeCell ref="B32:B33"/>
    <mergeCell ref="B34:B35"/>
    <mergeCell ref="B36:B37"/>
    <mergeCell ref="B38:B39"/>
    <mergeCell ref="B43:B44"/>
    <mergeCell ref="B45:B46"/>
    <mergeCell ref="B47:B48"/>
    <mergeCell ref="B49:B50"/>
    <mergeCell ref="A42:B42"/>
    <mergeCell ref="O80:P80"/>
    <mergeCell ref="O81:P81"/>
    <mergeCell ref="A4:A5"/>
    <mergeCell ref="A6:A7"/>
    <mergeCell ref="A8:A9"/>
    <mergeCell ref="A10:A11"/>
    <mergeCell ref="A12:A13"/>
    <mergeCell ref="A17:A18"/>
    <mergeCell ref="A19:A20"/>
    <mergeCell ref="A21:A22"/>
    <mergeCell ref="A23:A24"/>
    <mergeCell ref="A25:A26"/>
    <mergeCell ref="A30:A31"/>
    <mergeCell ref="A32:A33"/>
    <mergeCell ref="A34:A35"/>
    <mergeCell ref="A36:A37"/>
    <mergeCell ref="A38:A39"/>
    <mergeCell ref="A43:A44"/>
    <mergeCell ref="A45:A46"/>
    <mergeCell ref="A47:A48"/>
    <mergeCell ref="A49:A50"/>
    <mergeCell ref="A51:A52"/>
    <mergeCell ref="B4:B5"/>
    <mergeCell ref="B6:B7"/>
    <mergeCell ref="O74:P74"/>
    <mergeCell ref="O75:P75"/>
    <mergeCell ref="O76:P76"/>
    <mergeCell ref="O77:P77"/>
    <mergeCell ref="O78:P78"/>
    <mergeCell ref="O79:P79"/>
    <mergeCell ref="O62:P62"/>
    <mergeCell ref="O63:P63"/>
    <mergeCell ref="O64:P64"/>
    <mergeCell ref="O65:P65"/>
    <mergeCell ref="O66:P66"/>
    <mergeCell ref="O67:P67"/>
    <mergeCell ref="O68:P68"/>
    <mergeCell ref="O69:P69"/>
    <mergeCell ref="O70:P70"/>
    <mergeCell ref="O55:P55"/>
    <mergeCell ref="O56:P56"/>
    <mergeCell ref="O57:P57"/>
    <mergeCell ref="O58:P58"/>
    <mergeCell ref="O59:P59"/>
    <mergeCell ref="O60:P60"/>
    <mergeCell ref="O61:P61"/>
    <mergeCell ref="B51:B52"/>
    <mergeCell ref="P45:P46"/>
    <mergeCell ref="P47:P48"/>
    <mergeCell ref="P49:P50"/>
    <mergeCell ref="P51:P52"/>
    <mergeCell ref="A1:X1"/>
    <mergeCell ref="A2:N2"/>
    <mergeCell ref="O2:X2"/>
    <mergeCell ref="A3:B3"/>
    <mergeCell ref="O3:P3"/>
    <mergeCell ref="A16:B16"/>
    <mergeCell ref="O16:P16"/>
    <mergeCell ref="A29:B29"/>
    <mergeCell ref="O29:P29"/>
    <mergeCell ref="B8:B9"/>
    <mergeCell ref="B10:B11"/>
    <mergeCell ref="B12:B13"/>
    <mergeCell ref="B17:B18"/>
    <mergeCell ref="B19:B20"/>
    <mergeCell ref="B21:B22"/>
    <mergeCell ref="B23:B24"/>
    <mergeCell ref="B25:B26"/>
    <mergeCell ref="P4:P5"/>
    <mergeCell ref="P6:P7"/>
    <mergeCell ref="P8:P9"/>
    <mergeCell ref="P10:P11"/>
    <mergeCell ref="P12:P13"/>
    <mergeCell ref="P17:P18"/>
    <mergeCell ref="P19:P20"/>
  </mergeCells>
  <pageMargins left="0.7" right="0.7" top="0.75" bottom="0.75" header="0.3" footer="0.3"/>
  <pageSetup paperSize="9" orientation="portrait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I83"/>
  <sheetViews>
    <sheetView zoomScale="70" zoomScaleNormal="70" workbookViewId="0">
      <pane xSplit="2" ySplit="3" topLeftCell="C42" activePane="bottomRight" state="frozen"/>
      <selection pane="topRight"/>
      <selection pane="bottomLeft"/>
      <selection pane="bottomRight" activeCell="E11" sqref="E11"/>
    </sheetView>
  </sheetViews>
  <sheetFormatPr defaultColWidth="9" defaultRowHeight="1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5.57031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47.28515625" customWidth="1"/>
    <col min="24" max="24" width="14.85546875" customWidth="1"/>
  </cols>
  <sheetData>
    <row r="1" spans="1:25" ht="138.75" customHeight="1">
      <c r="A1" s="293" t="s">
        <v>387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5"/>
    </row>
    <row r="2" spans="1:25" s="44" customFormat="1" ht="64.5" customHeight="1">
      <c r="A2" s="296" t="s">
        <v>1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7"/>
      <c r="O2" s="298" t="s">
        <v>2</v>
      </c>
      <c r="P2" s="299"/>
      <c r="Q2" s="299"/>
      <c r="R2" s="299"/>
      <c r="S2" s="299"/>
      <c r="T2" s="299"/>
      <c r="U2" s="299"/>
      <c r="V2" s="299"/>
      <c r="W2" s="299"/>
      <c r="X2" s="299"/>
      <c r="Y2"/>
    </row>
    <row r="3" spans="1:25" ht="19.5">
      <c r="A3" s="300" t="s">
        <v>3</v>
      </c>
      <c r="B3" s="301"/>
      <c r="C3" s="47" t="s">
        <v>4</v>
      </c>
      <c r="D3" s="48" t="s">
        <v>5</v>
      </c>
      <c r="E3" s="48" t="s">
        <v>6</v>
      </c>
      <c r="F3" s="48" t="s">
        <v>5</v>
      </c>
      <c r="G3" s="49" t="s">
        <v>7</v>
      </c>
      <c r="H3" s="50" t="s">
        <v>5</v>
      </c>
      <c r="I3" s="48" t="s">
        <v>8</v>
      </c>
      <c r="J3" s="50" t="s">
        <v>5</v>
      </c>
      <c r="K3" s="280" t="s">
        <v>9</v>
      </c>
      <c r="L3" s="281" t="s">
        <v>5</v>
      </c>
      <c r="M3" s="280" t="s">
        <v>10</v>
      </c>
      <c r="N3" s="282" t="s">
        <v>5</v>
      </c>
      <c r="O3" s="302" t="s">
        <v>3</v>
      </c>
      <c r="P3" s="303"/>
      <c r="Q3" s="47" t="s">
        <v>11</v>
      </c>
      <c r="R3" s="48" t="s">
        <v>5</v>
      </c>
      <c r="S3" s="48" t="s">
        <v>12</v>
      </c>
      <c r="T3" s="48" t="s">
        <v>5</v>
      </c>
      <c r="U3" s="48" t="s">
        <v>13</v>
      </c>
      <c r="V3" s="48" t="s">
        <v>5</v>
      </c>
      <c r="W3" s="48" t="s">
        <v>14</v>
      </c>
      <c r="X3" s="48" t="s">
        <v>5</v>
      </c>
    </row>
    <row r="4" spans="1:25" s="45" customFormat="1" ht="39.75" customHeight="1">
      <c r="A4" s="323" t="s">
        <v>15</v>
      </c>
      <c r="B4" s="307" t="s">
        <v>388</v>
      </c>
      <c r="C4" s="52"/>
      <c r="D4" s="52"/>
      <c r="E4" s="53"/>
      <c r="F4" s="52"/>
      <c r="G4" s="52"/>
      <c r="H4" s="52"/>
      <c r="I4" s="52"/>
      <c r="J4" s="52"/>
      <c r="K4" s="54"/>
      <c r="L4" s="55"/>
      <c r="M4" s="54"/>
      <c r="N4" s="98"/>
      <c r="O4" s="332" t="s">
        <v>15</v>
      </c>
      <c r="P4" s="310" t="s">
        <v>388</v>
      </c>
      <c r="Q4" s="57"/>
      <c r="R4" s="58"/>
      <c r="S4" s="59"/>
      <c r="T4" s="58"/>
      <c r="U4" s="59"/>
      <c r="V4" s="58"/>
      <c r="W4" s="59"/>
      <c r="X4" s="60"/>
      <c r="Y4"/>
    </row>
    <row r="5" spans="1:25" s="45" customFormat="1" ht="40.9" customHeight="1">
      <c r="A5" s="324"/>
      <c r="B5" s="330"/>
      <c r="C5" s="89" t="s">
        <v>181</v>
      </c>
      <c r="D5" s="225" t="s">
        <v>18</v>
      </c>
      <c r="E5" s="89" t="s">
        <v>359</v>
      </c>
      <c r="F5" s="219" t="s">
        <v>18</v>
      </c>
      <c r="G5" s="61"/>
      <c r="H5" s="76"/>
      <c r="I5" s="61"/>
      <c r="J5" s="76"/>
      <c r="K5" s="64" t="s">
        <v>389</v>
      </c>
      <c r="L5" s="65" t="s">
        <v>23</v>
      </c>
      <c r="M5" s="67"/>
      <c r="N5" s="138"/>
      <c r="O5" s="333"/>
      <c r="P5" s="311"/>
      <c r="Q5" s="61"/>
      <c r="R5" s="66"/>
      <c r="S5" s="67"/>
      <c r="T5" s="68"/>
      <c r="U5" s="61"/>
      <c r="V5" s="66"/>
      <c r="W5" s="61"/>
      <c r="X5" s="69"/>
      <c r="Y5"/>
    </row>
    <row r="6" spans="1:25" s="45" customFormat="1" ht="36.75" customHeight="1">
      <c r="A6" s="325" t="s">
        <v>25</v>
      </c>
      <c r="B6" s="309" t="s">
        <v>390</v>
      </c>
      <c r="C6" s="52"/>
      <c r="D6" s="71"/>
      <c r="E6" s="52"/>
      <c r="F6" s="71"/>
      <c r="G6" s="52"/>
      <c r="H6" s="71"/>
      <c r="I6" s="52"/>
      <c r="J6" s="71"/>
      <c r="K6" s="52"/>
      <c r="L6" s="71"/>
      <c r="M6" s="52"/>
      <c r="N6" s="52"/>
      <c r="O6" s="332" t="s">
        <v>25</v>
      </c>
      <c r="P6" s="312" t="s">
        <v>390</v>
      </c>
      <c r="Q6" s="72"/>
      <c r="R6" s="71"/>
      <c r="S6" s="52"/>
      <c r="T6" s="71"/>
      <c r="U6" s="53"/>
      <c r="V6" s="73"/>
      <c r="W6" s="67"/>
      <c r="X6" s="74"/>
      <c r="Y6" s="75"/>
    </row>
    <row r="7" spans="1:25" s="45" customFormat="1" ht="40.5" customHeight="1">
      <c r="A7" s="326"/>
      <c r="B7" s="308"/>
      <c r="C7" s="65" t="s">
        <v>106</v>
      </c>
      <c r="D7" s="65" t="s">
        <v>18</v>
      </c>
      <c r="E7" s="154" t="s">
        <v>391</v>
      </c>
      <c r="F7" s="126" t="s">
        <v>18</v>
      </c>
      <c r="G7" s="67"/>
      <c r="H7" s="67"/>
      <c r="I7" s="213" t="s">
        <v>50</v>
      </c>
      <c r="J7" s="212" t="s">
        <v>23</v>
      </c>
      <c r="K7" s="61"/>
      <c r="L7" s="79"/>
      <c r="M7" s="76"/>
      <c r="N7" s="76"/>
      <c r="O7" s="334"/>
      <c r="P7" s="313"/>
      <c r="Q7" s="61"/>
      <c r="R7" s="66"/>
      <c r="S7" s="61"/>
      <c r="T7" s="66"/>
      <c r="U7" s="61"/>
      <c r="V7" s="79"/>
      <c r="W7" s="80" t="s">
        <v>368</v>
      </c>
      <c r="X7" s="81" t="s">
        <v>34</v>
      </c>
      <c r="Y7" s="75"/>
    </row>
    <row r="8" spans="1:25" s="45" customFormat="1" ht="42" customHeight="1">
      <c r="A8" s="324" t="s">
        <v>37</v>
      </c>
      <c r="B8" s="307" t="s">
        <v>392</v>
      </c>
      <c r="C8" s="52"/>
      <c r="D8" s="84"/>
      <c r="E8" s="52"/>
      <c r="F8" s="71"/>
      <c r="G8" s="52"/>
      <c r="H8" s="52"/>
      <c r="I8" s="52"/>
      <c r="J8" s="71"/>
      <c r="K8" s="53"/>
      <c r="L8" s="84"/>
      <c r="M8" s="71"/>
      <c r="N8" s="71"/>
      <c r="O8" s="333" t="s">
        <v>37</v>
      </c>
      <c r="P8" s="310" t="s">
        <v>392</v>
      </c>
      <c r="Q8" s="67"/>
      <c r="R8" s="68"/>
      <c r="S8" s="83"/>
      <c r="T8" s="84"/>
      <c r="U8" s="54"/>
      <c r="V8" s="71"/>
      <c r="W8" s="54"/>
      <c r="X8" s="85"/>
      <c r="Y8"/>
    </row>
    <row r="9" spans="1:25" s="45" customFormat="1" ht="48.75" customHeight="1">
      <c r="A9" s="324"/>
      <c r="B9" s="308"/>
      <c r="C9" s="89" t="s">
        <v>393</v>
      </c>
      <c r="D9" s="78" t="s">
        <v>23</v>
      </c>
      <c r="E9" s="61"/>
      <c r="F9" s="61"/>
      <c r="G9" s="61"/>
      <c r="H9" s="76"/>
      <c r="I9" s="63" t="s">
        <v>294</v>
      </c>
      <c r="J9" s="65" t="s">
        <v>18</v>
      </c>
      <c r="K9" s="224" t="s">
        <v>394</v>
      </c>
      <c r="L9" s="118" t="s">
        <v>23</v>
      </c>
      <c r="M9" s="74"/>
      <c r="N9" s="74"/>
      <c r="O9" s="333"/>
      <c r="P9" s="311"/>
      <c r="Q9" s="61"/>
      <c r="R9" s="66"/>
      <c r="S9" s="91"/>
      <c r="T9" s="68"/>
      <c r="U9" s="61"/>
      <c r="V9" s="66"/>
      <c r="W9" s="80" t="s">
        <v>395</v>
      </c>
      <c r="X9" s="92" t="s">
        <v>44</v>
      </c>
      <c r="Y9" s="75"/>
    </row>
    <row r="10" spans="1:25" s="45" customFormat="1" ht="42.6" customHeight="1">
      <c r="A10" s="325" t="s">
        <v>45</v>
      </c>
      <c r="B10" s="307" t="s">
        <v>396</v>
      </c>
      <c r="C10" s="52"/>
      <c r="D10" s="71"/>
      <c r="E10" s="67"/>
      <c r="F10" s="68"/>
      <c r="G10" s="52"/>
      <c r="H10" s="73"/>
      <c r="I10" s="52"/>
      <c r="J10" s="71"/>
      <c r="K10" s="52"/>
      <c r="L10" s="71"/>
      <c r="M10" s="52"/>
      <c r="N10" s="93"/>
      <c r="O10" s="332" t="s">
        <v>45</v>
      </c>
      <c r="P10" s="312" t="s">
        <v>396</v>
      </c>
      <c r="Q10" s="52"/>
      <c r="R10" s="53"/>
      <c r="S10" s="52"/>
      <c r="T10" s="53"/>
      <c r="U10" s="53"/>
      <c r="V10" s="53"/>
      <c r="W10" s="53"/>
      <c r="X10" s="52"/>
      <c r="Y10" s="75"/>
    </row>
    <row r="11" spans="1:25" s="45" customFormat="1" ht="54" customHeight="1">
      <c r="A11" s="326"/>
      <c r="B11" s="308"/>
      <c r="C11" s="61"/>
      <c r="D11" s="61"/>
      <c r="E11" s="64" t="s">
        <v>289</v>
      </c>
      <c r="F11" s="64" t="s">
        <v>23</v>
      </c>
      <c r="G11" s="116" t="s">
        <v>397</v>
      </c>
      <c r="H11" s="118" t="s">
        <v>18</v>
      </c>
      <c r="I11" s="154" t="s">
        <v>398</v>
      </c>
      <c r="J11" s="126" t="s">
        <v>23</v>
      </c>
      <c r="K11" s="154" t="s">
        <v>399</v>
      </c>
      <c r="L11" s="126" t="s">
        <v>23</v>
      </c>
      <c r="M11" s="61"/>
      <c r="N11" s="61"/>
      <c r="O11" s="334"/>
      <c r="P11" s="313"/>
      <c r="Q11" s="67"/>
      <c r="R11" s="74"/>
      <c r="S11" s="224" t="s">
        <v>400</v>
      </c>
      <c r="T11" s="118" t="s">
        <v>34</v>
      </c>
      <c r="U11" s="74"/>
      <c r="V11" s="74"/>
      <c r="W11" s="74"/>
      <c r="X11" s="67"/>
      <c r="Y11" s="75"/>
    </row>
    <row r="12" spans="1:25" s="45" customFormat="1" ht="39" customHeight="1">
      <c r="A12" s="324" t="s">
        <v>52</v>
      </c>
      <c r="B12" s="307" t="s">
        <v>401</v>
      </c>
      <c r="C12" s="52"/>
      <c r="D12" s="68"/>
      <c r="E12" s="53"/>
      <c r="F12" s="71"/>
      <c r="G12" s="52"/>
      <c r="H12" s="71"/>
      <c r="I12" s="67"/>
      <c r="J12" s="52"/>
      <c r="K12" s="121"/>
      <c r="L12" s="121"/>
      <c r="M12" s="96"/>
      <c r="N12" s="71"/>
      <c r="O12" s="333" t="s">
        <v>52</v>
      </c>
      <c r="P12" s="310" t="s">
        <v>401</v>
      </c>
      <c r="Q12" s="52"/>
      <c r="R12" s="52"/>
      <c r="S12" s="54"/>
      <c r="T12" s="52"/>
      <c r="U12" s="52"/>
      <c r="V12" s="52"/>
      <c r="W12" s="97"/>
      <c r="X12" s="98"/>
      <c r="Y12"/>
    </row>
    <row r="13" spans="1:25" s="45" customFormat="1" ht="39" customHeight="1">
      <c r="A13" s="324"/>
      <c r="B13" s="308"/>
      <c r="C13" s="61"/>
      <c r="D13" s="68"/>
      <c r="E13" s="63" t="s">
        <v>235</v>
      </c>
      <c r="F13" s="82" t="s">
        <v>18</v>
      </c>
      <c r="G13" s="154" t="s">
        <v>402</v>
      </c>
      <c r="H13" s="126" t="s">
        <v>23</v>
      </c>
      <c r="I13" s="63" t="s">
        <v>56</v>
      </c>
      <c r="J13" s="64" t="s">
        <v>23</v>
      </c>
      <c r="K13" s="61"/>
      <c r="L13" s="79"/>
      <c r="M13" s="61"/>
      <c r="N13" s="79"/>
      <c r="O13" s="333"/>
      <c r="P13" s="311"/>
      <c r="Q13" s="80" t="s">
        <v>340</v>
      </c>
      <c r="R13" s="92" t="s">
        <v>34</v>
      </c>
      <c r="S13" s="67"/>
      <c r="T13" s="68"/>
      <c r="U13" s="61"/>
      <c r="V13" s="66"/>
      <c r="W13" s="61"/>
      <c r="X13" s="66"/>
      <c r="Y13" s="75"/>
    </row>
    <row r="14" spans="1:25" s="45" customFormat="1" ht="37.5" customHeight="1">
      <c r="A14" s="101" t="s">
        <v>60</v>
      </c>
      <c r="B14" s="284" t="s">
        <v>403</v>
      </c>
      <c r="C14" s="122" t="s">
        <v>99</v>
      </c>
      <c r="D14" s="123" t="s">
        <v>23</v>
      </c>
      <c r="E14" s="52"/>
      <c r="F14" s="71"/>
      <c r="G14" s="52"/>
      <c r="H14" s="71"/>
      <c r="I14" s="52"/>
      <c r="J14" s="52"/>
      <c r="K14" s="52"/>
      <c r="L14" s="52"/>
      <c r="M14" s="52"/>
      <c r="N14" s="93"/>
      <c r="O14" s="102" t="s">
        <v>60</v>
      </c>
      <c r="P14" s="285" t="s">
        <v>403</v>
      </c>
      <c r="Q14" s="103"/>
      <c r="R14" s="104"/>
      <c r="S14" s="53"/>
      <c r="T14" s="73"/>
      <c r="U14" s="53"/>
      <c r="V14" s="73"/>
      <c r="W14" s="52"/>
      <c r="X14" s="98"/>
      <c r="Y14"/>
    </row>
    <row r="15" spans="1:25" s="45" customFormat="1" ht="37.5" hidden="1" customHeight="1">
      <c r="A15" s="105" t="s">
        <v>62</v>
      </c>
      <c r="B15" s="106"/>
      <c r="C15" s="59"/>
      <c r="D15" s="58"/>
      <c r="E15" s="96"/>
      <c r="F15" s="58"/>
      <c r="H15" s="58"/>
      <c r="I15" s="59"/>
      <c r="J15" s="58"/>
      <c r="K15" s="59"/>
      <c r="L15" s="58"/>
      <c r="M15" s="59"/>
      <c r="N15" s="107"/>
      <c r="O15" s="108" t="s">
        <v>62</v>
      </c>
      <c r="P15" s="286" t="s">
        <v>63</v>
      </c>
      <c r="Q15" s="109"/>
      <c r="R15" s="110"/>
      <c r="S15" s="67"/>
      <c r="T15" s="68"/>
      <c r="U15" s="67"/>
      <c r="V15" s="68"/>
      <c r="W15" s="59"/>
      <c r="X15" s="60"/>
      <c r="Y15"/>
    </row>
    <row r="16" spans="1:25" ht="24.75" customHeight="1">
      <c r="A16" s="304" t="s">
        <v>3</v>
      </c>
      <c r="B16" s="305"/>
      <c r="C16" s="111" t="s">
        <v>11</v>
      </c>
      <c r="D16" s="50" t="s">
        <v>5</v>
      </c>
      <c r="E16" s="50" t="s">
        <v>12</v>
      </c>
      <c r="F16" s="50" t="s">
        <v>5</v>
      </c>
      <c r="G16" s="50" t="s">
        <v>13</v>
      </c>
      <c r="H16" s="50" t="s">
        <v>5</v>
      </c>
      <c r="I16" s="50" t="s">
        <v>14</v>
      </c>
      <c r="J16" s="50" t="s">
        <v>5</v>
      </c>
      <c r="K16" s="280" t="s">
        <v>9</v>
      </c>
      <c r="L16" s="281" t="s">
        <v>5</v>
      </c>
      <c r="M16" s="280" t="s">
        <v>10</v>
      </c>
      <c r="N16" s="287" t="s">
        <v>5</v>
      </c>
      <c r="O16" s="304" t="s">
        <v>3</v>
      </c>
      <c r="P16" s="306"/>
      <c r="Q16" s="51" t="s">
        <v>11</v>
      </c>
      <c r="R16" s="50" t="s">
        <v>5</v>
      </c>
      <c r="S16" s="50" t="s">
        <v>12</v>
      </c>
      <c r="T16" s="50" t="s">
        <v>5</v>
      </c>
      <c r="U16" s="50" t="s">
        <v>13</v>
      </c>
      <c r="V16" s="50" t="s">
        <v>5</v>
      </c>
      <c r="W16" s="50" t="s">
        <v>14</v>
      </c>
      <c r="X16" s="112" t="s">
        <v>5</v>
      </c>
    </row>
    <row r="17" spans="1:35" s="45" customFormat="1" ht="48" customHeight="1">
      <c r="A17" s="324" t="s">
        <v>15</v>
      </c>
      <c r="B17" s="309" t="s">
        <v>404</v>
      </c>
      <c r="C17" s="67"/>
      <c r="D17" s="71"/>
      <c r="E17" s="88"/>
      <c r="F17" s="68"/>
      <c r="G17" s="67"/>
      <c r="H17" s="68"/>
      <c r="I17" s="54"/>
      <c r="J17" s="55"/>
      <c r="K17" s="67"/>
      <c r="L17" s="71"/>
      <c r="M17" s="54"/>
      <c r="N17" s="113"/>
      <c r="O17" s="333" t="s">
        <v>15</v>
      </c>
      <c r="P17" s="310" t="s">
        <v>404</v>
      </c>
      <c r="Q17" s="215"/>
      <c r="R17" s="55"/>
      <c r="S17" s="88"/>
      <c r="T17" s="84"/>
      <c r="U17" s="88"/>
      <c r="V17" s="84"/>
      <c r="W17" s="114"/>
      <c r="X17" s="115"/>
    </row>
    <row r="18" spans="1:35" s="45" customFormat="1" ht="41.25" customHeight="1">
      <c r="A18" s="324"/>
      <c r="B18" s="308"/>
      <c r="C18" s="89" t="s">
        <v>347</v>
      </c>
      <c r="D18" s="78" t="s">
        <v>18</v>
      </c>
      <c r="E18" s="89" t="s">
        <v>181</v>
      </c>
      <c r="F18" s="78" t="s">
        <v>18</v>
      </c>
      <c r="G18" s="63" t="s">
        <v>72</v>
      </c>
      <c r="H18" s="156" t="s">
        <v>23</v>
      </c>
      <c r="I18" s="61"/>
      <c r="J18" s="79"/>
      <c r="K18" s="64" t="s">
        <v>308</v>
      </c>
      <c r="L18" s="65" t="s">
        <v>23</v>
      </c>
      <c r="M18" s="61"/>
      <c r="N18" s="79"/>
      <c r="O18" s="333"/>
      <c r="P18" s="311"/>
      <c r="Q18" s="61"/>
      <c r="R18" s="66"/>
      <c r="S18" s="61"/>
      <c r="T18" s="61"/>
      <c r="U18" s="61"/>
      <c r="V18" s="61"/>
      <c r="W18" s="61"/>
      <c r="X18" s="69"/>
    </row>
    <row r="19" spans="1:35" s="45" customFormat="1" ht="46.9" customHeight="1">
      <c r="A19" s="325" t="s">
        <v>25</v>
      </c>
      <c r="B19" s="309" t="s">
        <v>405</v>
      </c>
      <c r="C19" s="94" t="s">
        <v>349</v>
      </c>
      <c r="D19" s="94" t="s">
        <v>18</v>
      </c>
      <c r="E19" s="216" t="s">
        <v>189</v>
      </c>
      <c r="F19" s="216" t="s">
        <v>18</v>
      </c>
      <c r="G19" s="67"/>
      <c r="H19" s="71"/>
      <c r="I19" s="52"/>
      <c r="J19" s="68"/>
      <c r="K19" s="52"/>
      <c r="L19" s="71"/>
      <c r="M19" s="52"/>
      <c r="N19" s="93"/>
      <c r="O19" s="332" t="s">
        <v>25</v>
      </c>
      <c r="P19" s="312" t="s">
        <v>405</v>
      </c>
      <c r="Q19" s="120"/>
      <c r="R19" s="120"/>
      <c r="S19" s="121"/>
      <c r="T19" s="120"/>
      <c r="U19" s="53"/>
      <c r="V19" s="73"/>
      <c r="W19" s="52"/>
      <c r="X19" s="85"/>
      <c r="Y19" s="124"/>
    </row>
    <row r="20" spans="1:35" s="45" customFormat="1" ht="46.5" customHeight="1">
      <c r="A20" s="326"/>
      <c r="B20" s="308"/>
      <c r="C20" s="61"/>
      <c r="D20" s="79"/>
      <c r="E20" s="88"/>
      <c r="F20" s="84"/>
      <c r="G20" s="61"/>
      <c r="H20" s="62"/>
      <c r="I20" s="213" t="s">
        <v>209</v>
      </c>
      <c r="J20" s="226" t="s">
        <v>23</v>
      </c>
      <c r="K20" s="89" t="s">
        <v>119</v>
      </c>
      <c r="L20" s="78" t="s">
        <v>23</v>
      </c>
      <c r="M20" s="61"/>
      <c r="N20" s="79"/>
      <c r="O20" s="334"/>
      <c r="P20" s="313"/>
      <c r="Q20" s="61"/>
      <c r="R20" s="66"/>
      <c r="S20" s="61"/>
      <c r="T20" s="66"/>
      <c r="U20" s="61"/>
      <c r="V20" s="79"/>
      <c r="W20" s="61"/>
      <c r="X20" s="66"/>
      <c r="Y20" s="124"/>
    </row>
    <row r="21" spans="1:35" s="45" customFormat="1" ht="45.75" customHeight="1">
      <c r="A21" s="324" t="s">
        <v>37</v>
      </c>
      <c r="B21" s="309" t="s">
        <v>406</v>
      </c>
      <c r="C21" s="88"/>
      <c r="D21" s="71"/>
      <c r="E21" s="53"/>
      <c r="F21" s="52"/>
      <c r="G21" s="77" t="s">
        <v>117</v>
      </c>
      <c r="H21" s="214" t="s">
        <v>18</v>
      </c>
      <c r="I21" s="157" t="s">
        <v>353</v>
      </c>
      <c r="J21" s="157" t="s">
        <v>18</v>
      </c>
      <c r="K21" s="88"/>
      <c r="L21" s="71"/>
      <c r="M21" s="88"/>
      <c r="N21" s="68"/>
      <c r="O21" s="333" t="s">
        <v>37</v>
      </c>
      <c r="P21" s="310" t="s">
        <v>406</v>
      </c>
      <c r="Q21" s="67"/>
      <c r="R21" s="68"/>
      <c r="S21" s="54"/>
      <c r="T21" s="55"/>
      <c r="U21" s="54"/>
      <c r="V21" s="84"/>
      <c r="W21" s="71"/>
      <c r="X21" s="127"/>
    </row>
    <row r="22" spans="1:35" s="45" customFormat="1" ht="53.25" customHeight="1">
      <c r="A22" s="324"/>
      <c r="B22" s="308"/>
      <c r="C22" s="89" t="s">
        <v>325</v>
      </c>
      <c r="D22" s="87" t="s">
        <v>23</v>
      </c>
      <c r="E22" s="61"/>
      <c r="F22" s="68"/>
      <c r="G22" s="61"/>
      <c r="H22" s="67"/>
      <c r="I22" s="61"/>
      <c r="J22" s="79"/>
      <c r="K22" s="67"/>
      <c r="L22" s="76"/>
      <c r="M22" s="61"/>
      <c r="N22" s="79"/>
      <c r="O22" s="333"/>
      <c r="P22" s="311"/>
      <c r="Q22" s="61"/>
      <c r="R22" s="66"/>
      <c r="S22" s="67"/>
      <c r="T22" s="68"/>
      <c r="U22" s="61"/>
      <c r="V22" s="66"/>
      <c r="W22" s="61"/>
      <c r="X22" s="66"/>
      <c r="Y22" s="124"/>
    </row>
    <row r="23" spans="1:35" s="45" customFormat="1" ht="42.75" customHeight="1">
      <c r="A23" s="325" t="s">
        <v>45</v>
      </c>
      <c r="B23" s="309" t="s">
        <v>407</v>
      </c>
      <c r="C23" s="227" t="s">
        <v>408</v>
      </c>
      <c r="D23" s="228" t="s">
        <v>18</v>
      </c>
      <c r="E23" s="217" t="s">
        <v>409</v>
      </c>
      <c r="F23" s="214" t="s">
        <v>18</v>
      </c>
      <c r="G23" s="125" t="s">
        <v>410</v>
      </c>
      <c r="H23" s="228" t="s">
        <v>18</v>
      </c>
      <c r="I23" s="52"/>
      <c r="J23" s="71"/>
      <c r="K23" s="229" t="s">
        <v>330</v>
      </c>
      <c r="L23" s="230" t="s">
        <v>34</v>
      </c>
      <c r="M23" s="88"/>
      <c r="N23" s="71"/>
      <c r="O23" s="332" t="s">
        <v>45</v>
      </c>
      <c r="P23" s="312" t="s">
        <v>407</v>
      </c>
      <c r="Q23" s="67"/>
      <c r="R23" s="68"/>
      <c r="S23" s="53"/>
      <c r="T23" s="73"/>
      <c r="U23" s="52"/>
      <c r="V23" s="73"/>
      <c r="W23" s="73"/>
      <c r="X23" s="127"/>
    </row>
    <row r="24" spans="1:35" s="45" customFormat="1" ht="49.5" customHeight="1">
      <c r="A24" s="326"/>
      <c r="B24" s="308"/>
      <c r="C24" s="76"/>
      <c r="D24" s="61"/>
      <c r="E24" s="61"/>
      <c r="F24" s="61"/>
      <c r="G24" s="61"/>
      <c r="H24" s="67"/>
      <c r="I24" s="131" t="s">
        <v>86</v>
      </c>
      <c r="J24" s="219" t="s">
        <v>23</v>
      </c>
      <c r="K24" s="89" t="s">
        <v>207</v>
      </c>
      <c r="L24" s="218" t="s">
        <v>23</v>
      </c>
      <c r="M24" s="61"/>
      <c r="N24" s="61"/>
      <c r="O24" s="334"/>
      <c r="P24" s="313"/>
      <c r="Q24" s="80" t="s">
        <v>411</v>
      </c>
      <c r="R24" s="92" t="s">
        <v>34</v>
      </c>
      <c r="S24" s="61"/>
      <c r="T24" s="66"/>
      <c r="U24" s="61"/>
      <c r="V24" s="79"/>
      <c r="W24" s="224" t="s">
        <v>412</v>
      </c>
      <c r="X24" s="118" t="s">
        <v>34</v>
      </c>
      <c r="Y24" s="124"/>
    </row>
    <row r="25" spans="1:35" s="45" customFormat="1" ht="50.25" customHeight="1">
      <c r="A25" s="324" t="s">
        <v>52</v>
      </c>
      <c r="B25" s="307" t="s">
        <v>413</v>
      </c>
      <c r="C25" s="95" t="s">
        <v>358</v>
      </c>
      <c r="D25" s="157" t="s">
        <v>18</v>
      </c>
      <c r="E25" s="52"/>
      <c r="F25" s="71"/>
      <c r="G25" s="94" t="s">
        <v>385</v>
      </c>
      <c r="H25" s="94" t="s">
        <v>18</v>
      </c>
      <c r="I25" s="52"/>
      <c r="J25" s="53"/>
      <c r="K25" s="52"/>
      <c r="L25" s="52"/>
      <c r="M25" s="88"/>
      <c r="N25" s="71"/>
      <c r="O25" s="333" t="s">
        <v>52</v>
      </c>
      <c r="P25" s="310" t="s">
        <v>413</v>
      </c>
      <c r="Q25" s="52"/>
      <c r="R25" s="84"/>
      <c r="S25" s="88"/>
      <c r="T25" s="71"/>
      <c r="U25" s="54"/>
      <c r="V25" s="55"/>
      <c r="W25" s="129"/>
      <c r="X25" s="130"/>
    </row>
    <row r="26" spans="1:35" s="45" customFormat="1" ht="43.5" customHeight="1">
      <c r="A26" s="324"/>
      <c r="B26" s="308"/>
      <c r="C26" s="61"/>
      <c r="D26" s="68"/>
      <c r="E26" s="67"/>
      <c r="F26" s="67"/>
      <c r="G26" s="76"/>
      <c r="H26" s="68"/>
      <c r="I26" s="61"/>
      <c r="J26" s="79"/>
      <c r="K26" s="88"/>
      <c r="L26" s="79"/>
      <c r="M26" s="61"/>
      <c r="N26" s="61"/>
      <c r="O26" s="333"/>
      <c r="P26" s="311"/>
      <c r="Q26" s="54"/>
      <c r="R26" s="61"/>
      <c r="S26" s="61"/>
      <c r="T26" s="66"/>
      <c r="U26" s="67"/>
      <c r="V26" s="68"/>
      <c r="W26" s="67"/>
      <c r="X26" s="132"/>
    </row>
    <row r="27" spans="1:35" s="45" customFormat="1" ht="40.5" customHeight="1">
      <c r="A27" s="70" t="s">
        <v>60</v>
      </c>
      <c r="B27" s="284" t="s">
        <v>414</v>
      </c>
      <c r="C27" s="52"/>
      <c r="D27" s="71"/>
      <c r="E27" s="52"/>
      <c r="F27" s="71"/>
      <c r="G27" s="54"/>
      <c r="H27" s="71"/>
      <c r="I27" s="54"/>
      <c r="J27" s="71"/>
      <c r="K27" s="52"/>
      <c r="L27" s="71"/>
      <c r="M27" s="53"/>
      <c r="N27" s="93"/>
      <c r="O27" s="56" t="s">
        <v>60</v>
      </c>
      <c r="P27" s="285" t="s">
        <v>414</v>
      </c>
      <c r="Q27" s="103"/>
      <c r="R27" s="104"/>
      <c r="S27" s="133"/>
      <c r="T27" s="73"/>
      <c r="U27" s="52"/>
      <c r="V27" s="73"/>
      <c r="W27" s="97"/>
      <c r="X27" s="134"/>
    </row>
    <row r="28" spans="1:35" s="45" customFormat="1" ht="40.5" hidden="1" customHeight="1">
      <c r="A28" s="105" t="s">
        <v>62</v>
      </c>
      <c r="B28" s="106"/>
      <c r="C28" s="59"/>
      <c r="D28" s="58"/>
      <c r="E28" s="59"/>
      <c r="F28" s="58"/>
      <c r="G28" s="59"/>
      <c r="H28" s="58"/>
      <c r="I28" s="59"/>
      <c r="J28" s="58"/>
      <c r="K28" s="67"/>
      <c r="L28" s="58"/>
      <c r="M28" s="67"/>
      <c r="N28" s="107"/>
      <c r="O28" s="108" t="s">
        <v>62</v>
      </c>
      <c r="P28" s="286" t="s">
        <v>100</v>
      </c>
      <c r="Q28" s="109"/>
      <c r="R28" s="110"/>
      <c r="S28" s="135"/>
      <c r="T28" s="68"/>
      <c r="U28" s="59"/>
      <c r="V28" s="68"/>
      <c r="W28" s="59"/>
      <c r="X28" s="60"/>
    </row>
    <row r="29" spans="1:35" ht="24.95" customHeight="1">
      <c r="A29" s="304" t="s">
        <v>3</v>
      </c>
      <c r="B29" s="305"/>
      <c r="C29" s="50" t="s">
        <v>11</v>
      </c>
      <c r="D29" s="50" t="s">
        <v>5</v>
      </c>
      <c r="E29" s="50" t="s">
        <v>12</v>
      </c>
      <c r="F29" s="50" t="s">
        <v>5</v>
      </c>
      <c r="G29" s="50" t="s">
        <v>13</v>
      </c>
      <c r="H29" s="50" t="s">
        <v>5</v>
      </c>
      <c r="I29" s="50" t="s">
        <v>101</v>
      </c>
      <c r="J29" s="50" t="s">
        <v>5</v>
      </c>
      <c r="K29" s="280" t="s">
        <v>9</v>
      </c>
      <c r="L29" s="281" t="s">
        <v>5</v>
      </c>
      <c r="M29" s="280" t="s">
        <v>10</v>
      </c>
      <c r="N29" s="287" t="s">
        <v>5</v>
      </c>
      <c r="O29" s="304" t="s">
        <v>3</v>
      </c>
      <c r="P29" s="306"/>
      <c r="Q29" s="51" t="s">
        <v>11</v>
      </c>
      <c r="R29" s="50" t="s">
        <v>5</v>
      </c>
      <c r="S29" s="50" t="s">
        <v>12</v>
      </c>
      <c r="T29" s="50" t="s">
        <v>5</v>
      </c>
      <c r="U29" s="50" t="s">
        <v>13</v>
      </c>
      <c r="V29" s="50" t="s">
        <v>5</v>
      </c>
      <c r="W29" s="50" t="s">
        <v>14</v>
      </c>
      <c r="X29" s="112" t="s">
        <v>5</v>
      </c>
      <c r="Y29" s="45"/>
      <c r="Z29" s="45"/>
      <c r="AA29" s="45"/>
      <c r="AB29" s="45"/>
      <c r="AC29" s="45"/>
      <c r="AD29" s="45"/>
      <c r="AE29" s="45"/>
      <c r="AF29" s="45"/>
      <c r="AG29" s="45"/>
      <c r="AI29" s="45"/>
    </row>
    <row r="30" spans="1:35" s="46" customFormat="1" ht="45" customHeight="1">
      <c r="A30" s="327" t="s">
        <v>15</v>
      </c>
      <c r="B30" s="307" t="s">
        <v>415</v>
      </c>
      <c r="C30" s="94" t="s">
        <v>416</v>
      </c>
      <c r="D30" s="95" t="s">
        <v>18</v>
      </c>
      <c r="E30" s="53"/>
      <c r="F30" s="67"/>
      <c r="G30" s="53"/>
      <c r="H30" s="71"/>
      <c r="I30" s="94" t="s">
        <v>417</v>
      </c>
      <c r="J30" s="95" t="s">
        <v>18</v>
      </c>
      <c r="K30" s="67"/>
      <c r="L30" s="68"/>
      <c r="M30" s="54"/>
      <c r="N30" s="136"/>
      <c r="O30" s="333" t="s">
        <v>15</v>
      </c>
      <c r="P30" s="310" t="s">
        <v>415</v>
      </c>
      <c r="Q30" s="137"/>
      <c r="R30" s="84"/>
      <c r="S30" s="88"/>
      <c r="T30" s="84"/>
      <c r="U30" s="54"/>
      <c r="V30" s="55"/>
      <c r="W30" s="114"/>
      <c r="X30" s="115"/>
      <c r="Y30" s="45"/>
      <c r="Z30" s="45"/>
      <c r="AA30" s="45"/>
      <c r="AB30" s="45"/>
      <c r="AC30" s="45"/>
      <c r="AD30" s="45"/>
      <c r="AE30" s="45"/>
      <c r="AF30" s="45"/>
      <c r="AG30" s="45"/>
      <c r="AH30"/>
      <c r="AI30" s="45"/>
    </row>
    <row r="31" spans="1:35" s="46" customFormat="1" ht="38.25" customHeight="1">
      <c r="A31" s="327"/>
      <c r="B31" s="308"/>
      <c r="C31" s="88"/>
      <c r="D31" s="61"/>
      <c r="E31" s="67"/>
      <c r="F31" s="67"/>
      <c r="G31" s="67"/>
      <c r="H31" s="67"/>
      <c r="I31" s="88"/>
      <c r="J31" s="61"/>
      <c r="K31" s="154" t="s">
        <v>418</v>
      </c>
      <c r="L31" s="126" t="s">
        <v>23</v>
      </c>
      <c r="M31" s="67"/>
      <c r="N31" s="138"/>
      <c r="O31" s="333"/>
      <c r="P31" s="311"/>
      <c r="Q31" s="61"/>
      <c r="R31" s="66"/>
      <c r="S31" s="67"/>
      <c r="T31" s="68"/>
      <c r="U31" s="61"/>
      <c r="V31" s="68"/>
      <c r="W31" s="61"/>
      <c r="X31" s="69"/>
      <c r="Y31" s="45"/>
      <c r="Z31" s="45"/>
      <c r="AA31" s="45"/>
      <c r="AB31" s="45"/>
      <c r="AC31" s="45"/>
      <c r="AD31" s="45"/>
      <c r="AE31" s="45"/>
      <c r="AF31" s="45"/>
      <c r="AG31" s="45"/>
      <c r="AH31"/>
      <c r="AI31" s="45"/>
    </row>
    <row r="32" spans="1:35" s="46" customFormat="1" ht="42" customHeight="1">
      <c r="A32" s="328" t="s">
        <v>25</v>
      </c>
      <c r="B32" s="307" t="s">
        <v>419</v>
      </c>
      <c r="C32" s="140" t="s">
        <v>85</v>
      </c>
      <c r="D32" s="87" t="s">
        <v>23</v>
      </c>
      <c r="E32" s="216" t="s">
        <v>391</v>
      </c>
      <c r="F32" s="216" t="s">
        <v>18</v>
      </c>
      <c r="G32" s="52"/>
      <c r="H32" s="71"/>
      <c r="I32" s="52"/>
      <c r="J32" s="71"/>
      <c r="K32" s="52"/>
      <c r="L32" s="71"/>
      <c r="M32" s="53"/>
      <c r="N32" s="73"/>
      <c r="O32" s="332" t="s">
        <v>25</v>
      </c>
      <c r="P32" s="312" t="s">
        <v>419</v>
      </c>
      <c r="Q32" s="72"/>
      <c r="R32" s="71"/>
      <c r="S32" s="52"/>
      <c r="T32" s="71"/>
      <c r="U32" s="52"/>
      <c r="V32" s="71"/>
      <c r="W32" s="52"/>
      <c r="X32" s="98"/>
      <c r="Y32" s="139"/>
      <c r="Z32" s="45"/>
      <c r="AA32" s="45"/>
      <c r="AB32" s="45"/>
      <c r="AC32" s="45"/>
      <c r="AD32" s="45"/>
      <c r="AE32" s="45"/>
      <c r="AF32" s="45"/>
      <c r="AG32" s="45"/>
      <c r="AH32"/>
      <c r="AI32" s="45"/>
    </row>
    <row r="33" spans="1:35" s="46" customFormat="1" ht="39" customHeight="1">
      <c r="A33" s="329"/>
      <c r="B33" s="308"/>
      <c r="C33" s="61"/>
      <c r="D33" s="79"/>
      <c r="E33" s="54"/>
      <c r="F33" s="55"/>
      <c r="G33" s="61"/>
      <c r="H33" s="61"/>
      <c r="I33" s="63" t="s">
        <v>56</v>
      </c>
      <c r="J33" s="64" t="s">
        <v>23</v>
      </c>
      <c r="K33" s="76"/>
      <c r="L33" s="68"/>
      <c r="M33" s="61"/>
      <c r="N33" s="61"/>
      <c r="O33" s="334"/>
      <c r="P33" s="313"/>
      <c r="Q33" s="67"/>
      <c r="R33" s="79"/>
      <c r="S33" s="61"/>
      <c r="T33" s="79"/>
      <c r="U33" s="61"/>
      <c r="V33" s="79"/>
      <c r="W33" s="61"/>
      <c r="X33" s="79"/>
      <c r="Y33" s="45"/>
      <c r="Z33" s="45"/>
      <c r="AA33" s="45"/>
      <c r="AB33" s="45"/>
      <c r="AC33" s="45"/>
      <c r="AD33" s="45"/>
      <c r="AE33" s="45"/>
      <c r="AF33" s="45"/>
      <c r="AG33" s="45"/>
      <c r="AH33"/>
      <c r="AI33" s="45"/>
    </row>
    <row r="34" spans="1:35" s="46" customFormat="1" ht="45" customHeight="1">
      <c r="A34" s="327" t="s">
        <v>37</v>
      </c>
      <c r="B34" s="307" t="s">
        <v>420</v>
      </c>
      <c r="C34" s="140" t="s">
        <v>393</v>
      </c>
      <c r="D34" s="141" t="s">
        <v>23</v>
      </c>
      <c r="E34" s="52"/>
      <c r="F34" s="52"/>
      <c r="G34" s="64" t="s">
        <v>50</v>
      </c>
      <c r="H34" s="64" t="s">
        <v>23</v>
      </c>
      <c r="I34" s="52"/>
      <c r="J34" s="71"/>
      <c r="K34" s="52"/>
      <c r="L34" s="52"/>
      <c r="M34" s="88"/>
      <c r="N34" s="52"/>
      <c r="O34" s="333" t="s">
        <v>37</v>
      </c>
      <c r="P34" s="310" t="s">
        <v>420</v>
      </c>
      <c r="Q34" s="120"/>
      <c r="R34" s="142"/>
      <c r="S34" s="142"/>
      <c r="T34" s="142"/>
      <c r="U34" s="142"/>
      <c r="V34" s="142"/>
      <c r="W34" s="142"/>
      <c r="X34" s="115"/>
      <c r="Y34" s="45"/>
      <c r="Z34" s="45"/>
      <c r="AA34" s="45"/>
      <c r="AB34" s="45"/>
      <c r="AC34" s="45"/>
      <c r="AD34" s="45"/>
      <c r="AE34" s="45"/>
      <c r="AF34" s="45"/>
      <c r="AG34" s="45"/>
      <c r="AH34"/>
      <c r="AI34" s="45"/>
    </row>
    <row r="35" spans="1:35" s="46" customFormat="1" ht="45" customHeight="1">
      <c r="A35" s="327"/>
      <c r="B35" s="308"/>
      <c r="C35" s="61"/>
      <c r="D35" s="79"/>
      <c r="E35" s="61"/>
      <c r="F35" s="79"/>
      <c r="G35" s="154" t="s">
        <v>421</v>
      </c>
      <c r="H35" s="126" t="s">
        <v>18</v>
      </c>
      <c r="I35" s="61"/>
      <c r="J35" s="67"/>
      <c r="K35" s="67"/>
      <c r="L35" s="76"/>
      <c r="M35" s="143"/>
      <c r="N35" s="144"/>
      <c r="O35" s="333"/>
      <c r="P35" s="311"/>
      <c r="Q35" s="61"/>
      <c r="R35" s="79"/>
      <c r="S35" s="61"/>
      <c r="T35" s="67"/>
      <c r="U35" s="224" t="s">
        <v>422</v>
      </c>
      <c r="V35" s="118" t="s">
        <v>34</v>
      </c>
      <c r="W35" s="80" t="s">
        <v>395</v>
      </c>
      <c r="X35" s="92" t="s">
        <v>44</v>
      </c>
      <c r="Y35" s="124"/>
      <c r="Z35" s="45"/>
      <c r="AA35" s="45"/>
      <c r="AB35" s="45"/>
      <c r="AC35" s="45"/>
      <c r="AD35" s="45"/>
      <c r="AE35" s="45"/>
      <c r="AF35" s="45"/>
      <c r="AG35" s="45"/>
      <c r="AH35"/>
      <c r="AI35" s="45"/>
    </row>
    <row r="36" spans="1:35" s="46" customFormat="1" ht="48" customHeight="1">
      <c r="A36" s="325" t="s">
        <v>45</v>
      </c>
      <c r="B36" s="307" t="s">
        <v>423</v>
      </c>
      <c r="C36" s="94" t="s">
        <v>424</v>
      </c>
      <c r="D36" s="94" t="s">
        <v>18</v>
      </c>
      <c r="E36" s="67"/>
      <c r="F36" s="67"/>
      <c r="G36" s="94" t="s">
        <v>425</v>
      </c>
      <c r="H36" s="94" t="s">
        <v>18</v>
      </c>
      <c r="I36" s="77" t="s">
        <v>398</v>
      </c>
      <c r="J36" s="214" t="s">
        <v>23</v>
      </c>
      <c r="K36" s="217" t="s">
        <v>399</v>
      </c>
      <c r="L36" s="87" t="s">
        <v>23</v>
      </c>
      <c r="M36" s="71"/>
      <c r="N36" s="52"/>
      <c r="O36" s="332" t="s">
        <v>45</v>
      </c>
      <c r="P36" s="312" t="s">
        <v>423</v>
      </c>
      <c r="Q36" s="120"/>
      <c r="R36" s="142"/>
      <c r="S36" s="54"/>
      <c r="T36" s="71"/>
      <c r="U36" s="88"/>
      <c r="V36" s="71"/>
      <c r="W36" s="52"/>
      <c r="X36" s="132"/>
      <c r="Y36" s="45"/>
      <c r="Z36" s="45"/>
      <c r="AA36" s="45"/>
      <c r="AB36" s="45"/>
      <c r="AC36" s="45"/>
      <c r="AD36" s="45"/>
      <c r="AE36" s="45"/>
      <c r="AF36" s="45"/>
      <c r="AG36" s="45"/>
      <c r="AH36"/>
      <c r="AI36" s="45"/>
    </row>
    <row r="37" spans="1:35" s="46" customFormat="1" ht="45.75" customHeight="1">
      <c r="A37" s="326"/>
      <c r="B37" s="308"/>
      <c r="C37" s="67"/>
      <c r="D37" s="61"/>
      <c r="E37" s="64" t="s">
        <v>289</v>
      </c>
      <c r="F37" s="64" t="s">
        <v>23</v>
      </c>
      <c r="G37" s="61"/>
      <c r="H37" s="68"/>
      <c r="I37" s="61"/>
      <c r="J37" s="61"/>
      <c r="K37" s="76"/>
      <c r="L37" s="61"/>
      <c r="M37" s="88"/>
      <c r="N37" s="144"/>
      <c r="O37" s="334"/>
      <c r="P37" s="313"/>
      <c r="Q37" s="61"/>
      <c r="R37" s="79"/>
      <c r="S37" s="80" t="s">
        <v>400</v>
      </c>
      <c r="T37" s="81" t="s">
        <v>34</v>
      </c>
      <c r="U37" s="61"/>
      <c r="V37" s="79"/>
      <c r="W37" s="61"/>
      <c r="X37" s="79"/>
      <c r="Y37" s="124"/>
      <c r="Z37" s="45"/>
      <c r="AA37" s="45"/>
      <c r="AB37" s="45"/>
      <c r="AC37" s="45"/>
      <c r="AD37" s="45"/>
      <c r="AE37" s="45"/>
      <c r="AF37" s="45"/>
      <c r="AG37" s="45"/>
      <c r="AH37"/>
      <c r="AI37" s="45"/>
    </row>
    <row r="38" spans="1:35" s="45" customFormat="1" ht="36.75" customHeight="1">
      <c r="A38" s="324" t="s">
        <v>52</v>
      </c>
      <c r="B38" s="307" t="s">
        <v>426</v>
      </c>
      <c r="C38" s="53"/>
      <c r="D38" s="73"/>
      <c r="E38" s="52"/>
      <c r="F38" s="73"/>
      <c r="G38" s="52"/>
      <c r="H38" s="71"/>
      <c r="I38" s="67"/>
      <c r="J38" s="88"/>
      <c r="K38" s="59"/>
      <c r="L38" s="68"/>
      <c r="M38" s="52"/>
      <c r="N38" s="71"/>
      <c r="O38" s="333" t="s">
        <v>52</v>
      </c>
      <c r="P38" s="310" t="s">
        <v>426</v>
      </c>
      <c r="Q38" s="145"/>
      <c r="R38" s="55"/>
      <c r="S38" s="52"/>
      <c r="T38" s="71"/>
      <c r="U38" s="54"/>
      <c r="V38" s="55"/>
      <c r="W38" s="129"/>
      <c r="X38" s="130"/>
      <c r="AH38"/>
    </row>
    <row r="39" spans="1:35" s="45" customFormat="1" ht="41.25" customHeight="1">
      <c r="A39" s="324"/>
      <c r="B39" s="308"/>
      <c r="C39" s="63" t="s">
        <v>106</v>
      </c>
      <c r="D39" s="63" t="s">
        <v>18</v>
      </c>
      <c r="E39" s="54"/>
      <c r="F39" s="79"/>
      <c r="G39" s="211" t="s">
        <v>294</v>
      </c>
      <c r="H39" s="220" t="s">
        <v>18</v>
      </c>
      <c r="I39" s="63" t="s">
        <v>402</v>
      </c>
      <c r="J39" s="64" t="s">
        <v>23</v>
      </c>
      <c r="K39" s="64" t="s">
        <v>389</v>
      </c>
      <c r="L39" s="65" t="s">
        <v>23</v>
      </c>
      <c r="M39" s="61"/>
      <c r="N39" s="67"/>
      <c r="O39" s="333"/>
      <c r="P39" s="311"/>
      <c r="Q39" s="80" t="s">
        <v>340</v>
      </c>
      <c r="R39" s="92" t="s">
        <v>34</v>
      </c>
      <c r="S39" s="67"/>
      <c r="T39" s="68"/>
      <c r="U39" s="61"/>
      <c r="V39" s="79"/>
      <c r="W39" s="61"/>
      <c r="X39" s="79"/>
      <c r="Y39" s="124"/>
      <c r="AH39"/>
    </row>
    <row r="40" spans="1:35" s="45" customFormat="1" ht="40.5" customHeight="1">
      <c r="A40" s="101" t="s">
        <v>60</v>
      </c>
      <c r="B40" s="283" t="s">
        <v>427</v>
      </c>
      <c r="C40" s="122" t="s">
        <v>99</v>
      </c>
      <c r="D40" s="123" t="s">
        <v>23</v>
      </c>
      <c r="E40" s="52" t="s">
        <v>113</v>
      </c>
      <c r="F40" s="71"/>
      <c r="G40" s="52"/>
      <c r="H40" s="71"/>
      <c r="I40" s="52"/>
      <c r="J40" s="71"/>
      <c r="K40" s="71"/>
      <c r="L40" s="146"/>
      <c r="M40" s="71"/>
      <c r="N40" s="147"/>
      <c r="O40" s="102" t="s">
        <v>60</v>
      </c>
      <c r="P40" s="285" t="s">
        <v>427</v>
      </c>
      <c r="Q40" s="103"/>
      <c r="R40" s="104"/>
      <c r="S40" s="148"/>
      <c r="T40" s="71"/>
      <c r="U40" s="146"/>
      <c r="V40" s="71"/>
      <c r="W40" s="53"/>
      <c r="X40" s="98"/>
      <c r="AH40"/>
    </row>
    <row r="41" spans="1:35" s="45" customFormat="1" ht="40.5" hidden="1" customHeight="1">
      <c r="A41" s="105" t="s">
        <v>62</v>
      </c>
      <c r="B41" s="149"/>
      <c r="C41" s="59"/>
      <c r="D41" s="58"/>
      <c r="E41" s="59"/>
      <c r="F41" s="58"/>
      <c r="G41" s="59"/>
      <c r="H41" s="58"/>
      <c r="I41" s="58"/>
      <c r="J41" s="58"/>
      <c r="K41" s="58"/>
      <c r="L41" s="150"/>
      <c r="M41" s="58"/>
      <c r="N41" s="151"/>
      <c r="O41" s="108" t="s">
        <v>62</v>
      </c>
      <c r="P41" s="288" t="s">
        <v>114</v>
      </c>
      <c r="Q41" s="109"/>
      <c r="R41" s="110"/>
      <c r="S41" s="152"/>
      <c r="T41" s="58"/>
      <c r="U41" s="150"/>
      <c r="V41" s="58"/>
      <c r="W41" s="67"/>
      <c r="X41" s="60"/>
    </row>
    <row r="42" spans="1:35" ht="24.95" customHeight="1">
      <c r="A42" s="304" t="s">
        <v>3</v>
      </c>
      <c r="B42" s="305"/>
      <c r="C42" s="50" t="s">
        <v>11</v>
      </c>
      <c r="D42" s="50" t="s">
        <v>5</v>
      </c>
      <c r="E42" s="50" t="s">
        <v>12</v>
      </c>
      <c r="F42" s="50" t="s">
        <v>5</v>
      </c>
      <c r="G42" s="50" t="s">
        <v>13</v>
      </c>
      <c r="H42" s="50" t="s">
        <v>5</v>
      </c>
      <c r="I42" s="50" t="s">
        <v>14</v>
      </c>
      <c r="J42" s="50" t="s">
        <v>5</v>
      </c>
      <c r="K42" s="280" t="s">
        <v>9</v>
      </c>
      <c r="L42" s="281" t="s">
        <v>5</v>
      </c>
      <c r="M42" s="280" t="s">
        <v>10</v>
      </c>
      <c r="N42" s="287" t="s">
        <v>5</v>
      </c>
      <c r="O42" s="304" t="s">
        <v>3</v>
      </c>
      <c r="P42" s="306"/>
      <c r="Q42" s="51" t="s">
        <v>11</v>
      </c>
      <c r="R42" s="50" t="s">
        <v>5</v>
      </c>
      <c r="S42" s="50" t="s">
        <v>12</v>
      </c>
      <c r="T42" s="50" t="s">
        <v>5</v>
      </c>
      <c r="U42" s="50" t="s">
        <v>13</v>
      </c>
      <c r="V42" s="50" t="s">
        <v>5</v>
      </c>
      <c r="W42" s="50" t="s">
        <v>14</v>
      </c>
      <c r="X42" s="112" t="s">
        <v>5</v>
      </c>
    </row>
    <row r="43" spans="1:35" s="45" customFormat="1" ht="44.25" customHeight="1">
      <c r="A43" s="324" t="s">
        <v>15</v>
      </c>
      <c r="B43" s="307" t="s">
        <v>428</v>
      </c>
      <c r="C43" s="54"/>
      <c r="D43" s="67"/>
      <c r="E43" s="88"/>
      <c r="F43" s="88"/>
      <c r="G43" s="54"/>
      <c r="H43" s="88"/>
      <c r="I43" s="67"/>
      <c r="J43" s="67"/>
      <c r="K43" s="54"/>
      <c r="L43" s="84"/>
      <c r="M43" s="55"/>
      <c r="N43" s="136"/>
      <c r="O43" s="333" t="s">
        <v>15</v>
      </c>
      <c r="P43" s="310" t="s">
        <v>428</v>
      </c>
      <c r="Q43" s="52"/>
      <c r="R43" s="71"/>
      <c r="S43" s="52"/>
      <c r="T43" s="71"/>
      <c r="U43" s="54"/>
      <c r="V43" s="84"/>
      <c r="W43" s="54"/>
      <c r="X43" s="153"/>
    </row>
    <row r="44" spans="1:35" s="45" customFormat="1" ht="40.5" customHeight="1">
      <c r="A44" s="324"/>
      <c r="B44" s="308"/>
      <c r="C44" s="231" t="s">
        <v>429</v>
      </c>
      <c r="D44" s="232" t="s">
        <v>18</v>
      </c>
      <c r="E44" s="233" t="s">
        <v>430</v>
      </c>
      <c r="F44" s="78" t="s">
        <v>18</v>
      </c>
      <c r="G44" s="61"/>
      <c r="H44" s="61"/>
      <c r="I44" s="224" t="s">
        <v>431</v>
      </c>
      <c r="J44" s="118" t="s">
        <v>23</v>
      </c>
      <c r="K44" s="64" t="s">
        <v>308</v>
      </c>
      <c r="L44" s="63" t="s">
        <v>23</v>
      </c>
      <c r="M44" s="67"/>
      <c r="N44" s="74"/>
      <c r="O44" s="333"/>
      <c r="P44" s="311"/>
      <c r="Q44" s="76"/>
      <c r="R44" s="84"/>
      <c r="S44" s="76"/>
      <c r="T44" s="84"/>
      <c r="U44" s="67"/>
      <c r="V44" s="68"/>
      <c r="W44" s="61"/>
      <c r="X44" s="66"/>
      <c r="Y44" s="124"/>
    </row>
    <row r="45" spans="1:35" s="45" customFormat="1" ht="46.5" customHeight="1">
      <c r="A45" s="325" t="s">
        <v>25</v>
      </c>
      <c r="B45" s="307" t="s">
        <v>432</v>
      </c>
      <c r="C45" s="67"/>
      <c r="D45" s="73"/>
      <c r="E45" s="52"/>
      <c r="F45" s="71"/>
      <c r="G45" s="54"/>
      <c r="H45" s="68"/>
      <c r="I45" s="52"/>
      <c r="J45" s="84"/>
      <c r="K45" s="52"/>
      <c r="L45" s="71"/>
      <c r="M45" s="52"/>
      <c r="N45" s="71"/>
      <c r="O45" s="332" t="s">
        <v>25</v>
      </c>
      <c r="P45" s="312" t="s">
        <v>432</v>
      </c>
      <c r="Q45" s="52"/>
      <c r="R45" s="71"/>
      <c r="S45" s="52"/>
      <c r="T45" s="71"/>
      <c r="U45" s="120"/>
      <c r="V45" s="120"/>
      <c r="W45" s="120"/>
      <c r="X45" s="155"/>
    </row>
    <row r="46" spans="1:35" s="45" customFormat="1" ht="46.5" customHeight="1">
      <c r="A46" s="326"/>
      <c r="B46" s="308"/>
      <c r="C46" s="63" t="s">
        <v>189</v>
      </c>
      <c r="D46" s="156" t="s">
        <v>18</v>
      </c>
      <c r="E46" s="224" t="s">
        <v>433</v>
      </c>
      <c r="F46" s="118" t="s">
        <v>18</v>
      </c>
      <c r="G46" s="61"/>
      <c r="H46" s="79"/>
      <c r="I46" s="89" t="s">
        <v>434</v>
      </c>
      <c r="J46" s="78" t="s">
        <v>23</v>
      </c>
      <c r="K46" s="89" t="s">
        <v>435</v>
      </c>
      <c r="L46" s="78" t="s">
        <v>23</v>
      </c>
      <c r="M46" s="61"/>
      <c r="N46" s="79"/>
      <c r="O46" s="334"/>
      <c r="P46" s="313"/>
      <c r="Q46" s="76"/>
      <c r="R46" s="76"/>
      <c r="S46" s="61"/>
      <c r="T46" s="66"/>
      <c r="U46" s="61"/>
      <c r="V46" s="79"/>
      <c r="W46" s="61"/>
      <c r="X46" s="66"/>
      <c r="Y46" s="124"/>
    </row>
    <row r="47" spans="1:35" s="45" customFormat="1" ht="41.25" customHeight="1">
      <c r="A47" s="324" t="s">
        <v>37</v>
      </c>
      <c r="B47" s="307" t="s">
        <v>436</v>
      </c>
      <c r="C47" s="88"/>
      <c r="D47" s="71"/>
      <c r="E47" s="53"/>
      <c r="F47" s="73"/>
      <c r="G47" s="67"/>
      <c r="H47" s="71"/>
      <c r="I47" s="67"/>
      <c r="J47" s="68"/>
      <c r="K47" s="52"/>
      <c r="L47" s="71"/>
      <c r="M47" s="52"/>
      <c r="N47" s="71"/>
      <c r="O47" s="333" t="s">
        <v>37</v>
      </c>
      <c r="P47" s="310" t="s">
        <v>436</v>
      </c>
      <c r="Q47" s="67"/>
      <c r="R47" s="68"/>
      <c r="S47" s="54"/>
      <c r="T47" s="55"/>
      <c r="U47" s="54"/>
      <c r="V47" s="158"/>
      <c r="W47" s="129"/>
      <c r="X47" s="159"/>
    </row>
    <row r="48" spans="1:35" s="45" customFormat="1" ht="43.5" customHeight="1">
      <c r="A48" s="324"/>
      <c r="B48" s="308"/>
      <c r="C48" s="211" t="s">
        <v>325</v>
      </c>
      <c r="D48" s="220" t="s">
        <v>23</v>
      </c>
      <c r="E48" s="61"/>
      <c r="F48" s="79"/>
      <c r="G48" s="63" t="s">
        <v>72</v>
      </c>
      <c r="H48" s="156" t="s">
        <v>23</v>
      </c>
      <c r="I48" s="61"/>
      <c r="J48" s="79"/>
      <c r="K48" s="67"/>
      <c r="L48" s="76"/>
      <c r="M48" s="67"/>
      <c r="N48" s="79"/>
      <c r="O48" s="333"/>
      <c r="P48" s="311"/>
      <c r="Q48" s="80" t="s">
        <v>411</v>
      </c>
      <c r="R48" s="92" t="s">
        <v>34</v>
      </c>
      <c r="S48" s="61"/>
      <c r="T48" s="79"/>
      <c r="U48" s="160"/>
      <c r="V48" s="74"/>
      <c r="W48" s="61"/>
      <c r="X48" s="66"/>
    </row>
    <row r="49" spans="1:25" s="45" customFormat="1" ht="41.25" customHeight="1">
      <c r="A49" s="325" t="s">
        <v>45</v>
      </c>
      <c r="B49" s="307" t="s">
        <v>437</v>
      </c>
      <c r="C49" s="52"/>
      <c r="D49" s="52"/>
      <c r="E49" s="53"/>
      <c r="F49" s="53"/>
      <c r="G49" s="54"/>
      <c r="H49" s="68"/>
      <c r="I49" s="131" t="s">
        <v>438</v>
      </c>
      <c r="J49" s="87" t="s">
        <v>23</v>
      </c>
      <c r="K49" s="217" t="s">
        <v>439</v>
      </c>
      <c r="L49" s="214" t="s">
        <v>23</v>
      </c>
      <c r="M49" s="52"/>
      <c r="N49" s="71"/>
      <c r="O49" s="332" t="s">
        <v>45</v>
      </c>
      <c r="P49" s="312" t="s">
        <v>437</v>
      </c>
      <c r="Q49" s="52"/>
      <c r="R49" s="71"/>
      <c r="S49" s="52"/>
      <c r="T49" s="71"/>
      <c r="U49" s="52"/>
      <c r="V49" s="93"/>
      <c r="W49" s="73"/>
      <c r="X49" s="127"/>
    </row>
    <row r="50" spans="1:25" s="45" customFormat="1" ht="45" customHeight="1">
      <c r="A50" s="326"/>
      <c r="B50" s="308"/>
      <c r="C50" s="90" t="s">
        <v>440</v>
      </c>
      <c r="D50" s="87" t="s">
        <v>18</v>
      </c>
      <c r="E50" s="89" t="s">
        <v>441</v>
      </c>
      <c r="F50" s="87" t="s">
        <v>18</v>
      </c>
      <c r="G50" s="61"/>
      <c r="H50" s="79"/>
      <c r="I50" s="61"/>
      <c r="J50" s="79"/>
      <c r="K50" s="80" t="s">
        <v>330</v>
      </c>
      <c r="L50" s="81" t="s">
        <v>34</v>
      </c>
      <c r="M50" s="54"/>
      <c r="N50" s="79"/>
      <c r="O50" s="334"/>
      <c r="P50" s="313"/>
      <c r="Q50" s="76"/>
      <c r="R50" s="76"/>
      <c r="S50" s="76"/>
      <c r="T50" s="76"/>
      <c r="U50" s="67"/>
      <c r="V50" s="66"/>
      <c r="W50" s="80" t="s">
        <v>442</v>
      </c>
      <c r="X50" s="92" t="s">
        <v>34</v>
      </c>
      <c r="Y50" s="124"/>
    </row>
    <row r="51" spans="1:25" s="45" customFormat="1" ht="40.5" customHeight="1">
      <c r="A51" s="325" t="s">
        <v>52</v>
      </c>
      <c r="B51" s="307" t="s">
        <v>443</v>
      </c>
      <c r="C51" s="52"/>
      <c r="D51" s="71"/>
      <c r="E51" s="88"/>
      <c r="F51" s="71"/>
      <c r="G51" s="54"/>
      <c r="H51" s="68"/>
      <c r="I51" s="216" t="s">
        <v>410</v>
      </c>
      <c r="J51" s="64" t="s">
        <v>18</v>
      </c>
      <c r="K51" s="52"/>
      <c r="L51" s="73"/>
      <c r="M51" s="52"/>
      <c r="N51" s="161"/>
      <c r="O51" s="332" t="s">
        <v>52</v>
      </c>
      <c r="P51" s="310" t="s">
        <v>443</v>
      </c>
      <c r="Q51" s="52"/>
      <c r="R51" s="68"/>
      <c r="S51" s="52"/>
      <c r="T51" s="54"/>
      <c r="U51" s="52"/>
      <c r="V51" s="93"/>
      <c r="W51" s="97"/>
      <c r="X51" s="130"/>
    </row>
    <row r="52" spans="1:25" s="45" customFormat="1" ht="45" customHeight="1">
      <c r="A52" s="326"/>
      <c r="B52" s="308"/>
      <c r="C52" s="59"/>
      <c r="D52" s="68"/>
      <c r="E52" s="61"/>
      <c r="F52" s="84"/>
      <c r="G52" s="61"/>
      <c r="H52" s="68"/>
      <c r="I52" s="131" t="s">
        <v>444</v>
      </c>
      <c r="J52" s="87" t="s">
        <v>23</v>
      </c>
      <c r="K52" s="67"/>
      <c r="L52" s="79"/>
      <c r="M52" s="54"/>
      <c r="N52" s="68"/>
      <c r="O52" s="334"/>
      <c r="P52" s="311"/>
      <c r="Q52" s="61"/>
      <c r="R52" s="79"/>
      <c r="S52" s="61"/>
      <c r="T52" s="79"/>
      <c r="U52" s="162"/>
      <c r="V52" s="79"/>
      <c r="W52" s="61"/>
      <c r="X52" s="79"/>
    </row>
    <row r="53" spans="1:25" s="45" customFormat="1" ht="42.75" customHeight="1">
      <c r="A53" s="163" t="s">
        <v>60</v>
      </c>
      <c r="B53" s="283" t="s">
        <v>445</v>
      </c>
      <c r="C53" s="52"/>
      <c r="D53" s="71"/>
      <c r="E53" s="164"/>
      <c r="F53" s="165"/>
      <c r="G53" s="166"/>
      <c r="H53" s="167"/>
      <c r="I53" s="164"/>
      <c r="J53" s="167"/>
      <c r="K53" s="164"/>
      <c r="L53" s="167"/>
      <c r="M53" s="164"/>
      <c r="N53" s="165"/>
      <c r="O53" s="168" t="s">
        <v>60</v>
      </c>
      <c r="P53" s="285" t="s">
        <v>445</v>
      </c>
      <c r="Q53" s="169"/>
      <c r="R53" s="167"/>
      <c r="S53" s="164"/>
      <c r="T53" s="167"/>
      <c r="U53" s="169"/>
      <c r="V53" s="165"/>
      <c r="W53" s="170"/>
      <c r="X53" s="171"/>
    </row>
    <row r="54" spans="1:25" s="45" customFormat="1" ht="42.75" hidden="1" customHeight="1">
      <c r="A54" s="172" t="s">
        <v>62</v>
      </c>
      <c r="B54" s="173"/>
      <c r="C54" s="88"/>
      <c r="D54" s="84"/>
      <c r="E54" s="54"/>
      <c r="F54" s="55"/>
      <c r="G54" s="174"/>
      <c r="H54" s="55"/>
      <c r="I54" s="54"/>
      <c r="J54" s="55"/>
      <c r="K54" s="54"/>
      <c r="L54" s="55"/>
      <c r="M54" s="88"/>
      <c r="N54" s="55"/>
      <c r="O54" s="175" t="s">
        <v>62</v>
      </c>
      <c r="P54" s="289" t="s">
        <v>126</v>
      </c>
      <c r="Q54" s="129"/>
      <c r="R54" s="176"/>
      <c r="S54" s="88"/>
      <c r="T54" s="55"/>
      <c r="U54" s="145"/>
      <c r="V54" s="136"/>
      <c r="W54" s="129"/>
      <c r="X54" s="177"/>
    </row>
    <row r="55" spans="1:25" ht="29.25" customHeight="1">
      <c r="B55" s="178"/>
      <c r="C55" s="178"/>
      <c r="D55" s="178"/>
      <c r="G55" s="179"/>
      <c r="I55" s="180" t="s">
        <v>127</v>
      </c>
      <c r="J55" s="180"/>
      <c r="K55" s="181" t="s">
        <v>3</v>
      </c>
      <c r="L55" s="181" t="s">
        <v>128</v>
      </c>
      <c r="M55" s="181" t="s">
        <v>3</v>
      </c>
      <c r="N55" s="181" t="s">
        <v>128</v>
      </c>
      <c r="O55" s="314" t="s">
        <v>129</v>
      </c>
      <c r="P55" s="314"/>
      <c r="Q55" s="181" t="s">
        <v>130</v>
      </c>
      <c r="R55" s="181" t="s">
        <v>3</v>
      </c>
      <c r="S55" s="181" t="s">
        <v>128</v>
      </c>
      <c r="T55" s="181" t="s">
        <v>129</v>
      </c>
    </row>
    <row r="56" spans="1:25" ht="29.25" customHeight="1">
      <c r="E56" t="s">
        <v>113</v>
      </c>
      <c r="I56" s="182" t="s">
        <v>131</v>
      </c>
      <c r="J56" s="183"/>
      <c r="K56" s="184">
        <f>2*(COUNTIF($C$4:$J$15,"TRANG")+COUNTIF($Q$4:$X$15,"TRANG")-COUNTIF(G15:J15,"TRANG"))</f>
        <v>14</v>
      </c>
      <c r="L56" s="184">
        <f>2*(COUNTIF($M$4:$N$15,"TRANG")+COUNTIF(K4:L15,"TRANG"))</f>
        <v>6</v>
      </c>
      <c r="M56" s="184">
        <f>2*(COUNTIF($C$4:$J$15,"TRANG")+COUNTIF($Q$4:$X$15,"TRANG")-COUNTIF(I15:L15,"TRANG"))</f>
        <v>14</v>
      </c>
      <c r="N56" s="184">
        <f>2*(COUNTIF($M$4:$N$15,"TRANG")+COUNTIF(K4:L15,"TRANG"))</f>
        <v>6</v>
      </c>
      <c r="O56" s="315">
        <f t="shared" ref="O56:O60" si="0">SUM(M56:N56)</f>
        <v>20</v>
      </c>
      <c r="P56" s="315"/>
      <c r="Q56" s="185" t="s">
        <v>131</v>
      </c>
      <c r="R56" s="184">
        <f>M56+M62+M69+M76</f>
        <v>50</v>
      </c>
      <c r="S56" s="184">
        <f>N56+N62+N69+N76</f>
        <v>24</v>
      </c>
      <c r="T56" s="184">
        <f t="shared" ref="T56:T60" si="1">SUM(R56:S56)</f>
        <v>74</v>
      </c>
    </row>
    <row r="57" spans="1:25" ht="29.25" customHeight="1">
      <c r="E57" t="s">
        <v>113</v>
      </c>
      <c r="I57" s="186" t="s">
        <v>132</v>
      </c>
      <c r="J57" s="187"/>
      <c r="K57" s="188">
        <f>2*(COUNTIF($C$4:$J$15,"UYÊN")+COUNTIF($Q$4:$X$15,"UYÊN")-COUNTIF(G15:J15,"UYÊN"))</f>
        <v>14</v>
      </c>
      <c r="L57" s="188">
        <f>2*(COUNTIF($M$4:$N$15,"UYÊN")+COUNTIF(K4:L15,"UYÊN"))</f>
        <v>0</v>
      </c>
      <c r="M57" s="188">
        <f>2*(COUNTIF($C$4:$J$15,"UYÊN")+COUNTIF($Q$4:$X$15,"UYÊN")-COUNTIF(I15:L15,"UYÊN"))</f>
        <v>14</v>
      </c>
      <c r="N57" s="188">
        <f>2*(COUNTIF($M$4:$N$15,"UYÊN")+COUNTIF(K4:L15,"UYÊN"))</f>
        <v>0</v>
      </c>
      <c r="O57" s="316">
        <f t="shared" si="0"/>
        <v>14</v>
      </c>
      <c r="P57" s="316"/>
      <c r="Q57" s="189" t="s">
        <v>132</v>
      </c>
      <c r="R57" s="188">
        <f>M57+M63+M70+M77</f>
        <v>66</v>
      </c>
      <c r="S57" s="188">
        <f>N57+N63+N70+N77</f>
        <v>0</v>
      </c>
      <c r="T57" s="188">
        <f t="shared" si="1"/>
        <v>66</v>
      </c>
    </row>
    <row r="58" spans="1:25" ht="29.25" customHeight="1">
      <c r="C58" s="190"/>
      <c r="G58" t="s">
        <v>113</v>
      </c>
      <c r="I58" s="191"/>
      <c r="J58" s="192"/>
      <c r="K58" s="193">
        <f>2*(COUNTIF($C$4:$J$15,"NGUYÊN")+COUNTIF($Q$4:$X$15,"NGUYÊN")-COUNTIF(G15:J15,"NGUYÊN"))</f>
        <v>0</v>
      </c>
      <c r="L58" s="193">
        <f>2*(COUNTIF($M$4:$N$15,"NGUYÊN")+COUNTIF(K3:L13,"NGUYÊN"))</f>
        <v>0</v>
      </c>
      <c r="M58" s="193">
        <f>2*(COUNTIF($C$4:$J$15,"NGUYÊN")+COUNTIF($Q$4:$X$15,"NGUYÊN")-COUNTIF(I15:L15,"NGUYÊN"))</f>
        <v>0</v>
      </c>
      <c r="N58" s="193">
        <f>2*(COUNTIF($M$4:$N$15,"NGUYÊN")+COUNTIF(K3:L13,"NGUYÊN"))</f>
        <v>0</v>
      </c>
      <c r="O58" s="317">
        <f t="shared" si="0"/>
        <v>0</v>
      </c>
      <c r="P58" s="317"/>
      <c r="Q58" s="194"/>
      <c r="R58" s="193">
        <f t="shared" ref="R58:S60" si="2">M58+M65+M72+M79</f>
        <v>0</v>
      </c>
      <c r="S58" s="193">
        <f t="shared" si="2"/>
        <v>0</v>
      </c>
      <c r="T58" s="193">
        <f t="shared" si="1"/>
        <v>0</v>
      </c>
    </row>
    <row r="59" spans="1:25" ht="29.25" customHeight="1">
      <c r="I59" s="195" t="s">
        <v>134</v>
      </c>
      <c r="J59" s="196"/>
      <c r="K59" s="197">
        <f>2*(COUNTIF($C$4:$J$15,"HOÀNG")+COUNTIF($Q$4:$X$15,"HOÀNG")-COUNTIF(G16:J16,"HOÀNG"))</f>
        <v>2</v>
      </c>
      <c r="L59" s="197">
        <f>2*(COUNTIF($M$4:$N$15,"HOÀNG")+COUNTIF(K4:L15,"HOÀNG"))</f>
        <v>0</v>
      </c>
      <c r="M59" s="197">
        <f>2*(COUNTIF($C$4:$J$15,"HOÀNG")+COUNTIF($Q$4:$X$15,"HOÀNG")-COUNTIF(I16:L16,"HOÀNG"))</f>
        <v>2</v>
      </c>
      <c r="N59" s="197">
        <f>2*(COUNTIF($M$4:$N$15,"HOÀNG")+COUNTIF(K4:L15,"HOÀNG"))</f>
        <v>0</v>
      </c>
      <c r="O59" s="318">
        <f t="shared" si="0"/>
        <v>2</v>
      </c>
      <c r="P59" s="318"/>
      <c r="Q59" s="195" t="s">
        <v>134</v>
      </c>
      <c r="R59" s="197">
        <f t="shared" si="2"/>
        <v>4</v>
      </c>
      <c r="S59" s="197">
        <f t="shared" si="2"/>
        <v>0</v>
      </c>
      <c r="T59" s="197">
        <f t="shared" si="1"/>
        <v>4</v>
      </c>
    </row>
    <row r="60" spans="1:25" ht="29.25" customHeight="1">
      <c r="I60" s="198" t="s">
        <v>135</v>
      </c>
      <c r="J60" s="199"/>
      <c r="K60" s="200">
        <f>2*(COUNTIF($C$4:$J$15,"HIẾU")+COUNTIF($Q$4:$X$15,"HIẾU")-COUNTIF(G17:J17,"HIẾU"))</f>
        <v>6</v>
      </c>
      <c r="L60" s="200">
        <f>2*(COUNTIF($M$4:$N$15,"HIẾU")+COUNTIF(K5:L16,"HIẾU"))</f>
        <v>0</v>
      </c>
      <c r="M60" s="200">
        <f>2*(COUNTIF($C$4:$J$15,"HIẾU")+COUNTIF($Q$4:$X$15,"HIẾU")-COUNTIF(I18:L18,"HIẾU"))</f>
        <v>6</v>
      </c>
      <c r="N60" s="200">
        <f>2*(COUNTIF($M$4:$N$15,"HIẾU")+COUNTIF(K5:L16,"HIẾU"))</f>
        <v>0</v>
      </c>
      <c r="O60" s="319">
        <f t="shared" si="0"/>
        <v>6</v>
      </c>
      <c r="P60" s="320"/>
      <c r="Q60" s="200" t="s">
        <v>135</v>
      </c>
      <c r="R60" s="201">
        <f>M60+M67+M74+M81</f>
        <v>20</v>
      </c>
      <c r="S60" s="201">
        <f t="shared" si="2"/>
        <v>4</v>
      </c>
      <c r="T60" s="201">
        <f t="shared" si="1"/>
        <v>24</v>
      </c>
    </row>
    <row r="61" spans="1:25" ht="29.25" customHeight="1">
      <c r="I61" s="180" t="s">
        <v>136</v>
      </c>
      <c r="J61" s="202"/>
      <c r="K61" s="181" t="s">
        <v>3</v>
      </c>
      <c r="L61" s="181" t="s">
        <v>128</v>
      </c>
      <c r="M61" s="181" t="s">
        <v>3</v>
      </c>
      <c r="N61" s="181" t="s">
        <v>128</v>
      </c>
      <c r="O61" s="314" t="s">
        <v>129</v>
      </c>
      <c r="P61" s="314"/>
      <c r="T61" s="203"/>
      <c r="U61" t="s">
        <v>137</v>
      </c>
    </row>
    <row r="62" spans="1:25" ht="29.25" customHeight="1">
      <c r="I62" s="182" t="s">
        <v>131</v>
      </c>
      <c r="J62" s="183"/>
      <c r="K62" s="184">
        <f>2*(COUNTIF($C$17:$J$28,"TRANG")+COUNTIF($Q$17:$X$28,"TRANG")-COUNTIF(G28:J28,"TRANG"))</f>
        <v>8</v>
      </c>
      <c r="L62" s="184">
        <f>2*(COUNTIF($M$17:$N$28,"TRANG")+COUNTIF(K17:L28,"TRANG"))</f>
        <v>6</v>
      </c>
      <c r="M62" s="184">
        <f>2*(COUNTIF($C$17:$J$28,"TRANG")+COUNTIF($Q$17:$X$28,"TRANG")-COUNTIF(I28:L28,"TRANG"))</f>
        <v>8</v>
      </c>
      <c r="N62" s="184">
        <f>2*(COUNTIF($M$17:$N$28,"TRANG")+COUNTIF(K17:L28,"TRANG"))</f>
        <v>6</v>
      </c>
      <c r="O62" s="315">
        <f t="shared" ref="O62:O67" si="3">SUM(M62:N62)</f>
        <v>14</v>
      </c>
      <c r="P62" s="315"/>
      <c r="T62" s="203"/>
    </row>
    <row r="63" spans="1:25" ht="29.25" customHeight="1">
      <c r="I63" s="186" t="s">
        <v>132</v>
      </c>
      <c r="J63" s="187"/>
      <c r="K63" s="189">
        <f>2*(COUNTIF($C$17:$J$28,"UYÊN")+COUNTIF($Q$17:$X$28,"UYÊN")-COUNTIF(G29:J29,"UYÊN"))</f>
        <v>22</v>
      </c>
      <c r="L63" s="188">
        <f>2*(COUNTIF($M$17:$N$28,"UYÊN")+COUNTIF(K17:L28,"UYÊN"))</f>
        <v>0</v>
      </c>
      <c r="M63" s="189">
        <f>2*(COUNTIF($C$17:$J$28,"UYÊN")+COUNTIF($Q$17:$X$28,"UYÊN")-COUNTIF(I29:L29,"UYÊN"))</f>
        <v>22</v>
      </c>
      <c r="N63" s="188">
        <f>2*(COUNTIF($M$17:$N$28,"UYÊN")+COUNTIF(K17:L28,"UYÊN"))</f>
        <v>0</v>
      </c>
      <c r="O63" s="316">
        <f t="shared" si="3"/>
        <v>22</v>
      </c>
      <c r="P63" s="316"/>
      <c r="T63" s="203"/>
    </row>
    <row r="64" spans="1:25" ht="29.25" hidden="1" customHeight="1">
      <c r="H64" s="204"/>
      <c r="I64" s="205"/>
      <c r="J64" s="206"/>
      <c r="K64" s="207"/>
      <c r="L64" s="208"/>
      <c r="M64" s="207"/>
      <c r="N64" s="208"/>
      <c r="O64" s="322"/>
      <c r="P64" s="322"/>
      <c r="T64" s="203"/>
    </row>
    <row r="65" spans="7:20" ht="29.25" customHeight="1">
      <c r="H65" s="204"/>
      <c r="I65" s="191"/>
      <c r="J65" s="192"/>
      <c r="K65" s="194">
        <f>2*(COUNTIF($C$17:$J$28,"NGUYÊN")+COUNTIF($Q$17:$X$28,"NGUYÊN")-COUNTIF(G31:J32,"NGUYÊN"))</f>
        <v>0</v>
      </c>
      <c r="L65" s="193">
        <f>2*(COUNTIF($M$17:$N$28,"NGUYÊN")+COUNTIF(K16:L26,"NGUYÊN"))</f>
        <v>0</v>
      </c>
      <c r="M65" s="193">
        <f>2*(COUNTIF($C$4:$J$15,"NGUYÊN")+COUNTIF($Q$4:$X$15,"NGUYÊN")-COUNTIF(H21:J21,"NGUYÊN"))</f>
        <v>0</v>
      </c>
      <c r="N65" s="193">
        <f>2*(COUNTIF($M$17:$N$28,"NGUYÊN")+COUNTIF(K16:L26,"NGUYÊN"))</f>
        <v>0</v>
      </c>
      <c r="O65" s="317">
        <f t="shared" si="3"/>
        <v>0</v>
      </c>
      <c r="P65" s="317"/>
      <c r="T65" s="203"/>
    </row>
    <row r="66" spans="7:20" ht="29.25" customHeight="1">
      <c r="H66" s="204"/>
      <c r="I66" s="195" t="s">
        <v>134</v>
      </c>
      <c r="J66" s="196"/>
      <c r="K66" s="209">
        <f>2*(COUNTIF($C$17:$J$28,"HOÀNG")+COUNTIF($Q$17:$X$28,"HOÀNG")-COUNTIF(G32:J33,"HOÀNG"))</f>
        <v>0</v>
      </c>
      <c r="L66" s="197">
        <f>2*(COUNTIF($M$17:$N$28,"HOÀNG")+COUNTIF(K17:L28,"HOÀNG"))</f>
        <v>0</v>
      </c>
      <c r="M66" s="209">
        <f>2*(COUNTIF($C$17:$J$28,"HOÀNG")+COUNTIF($Q$17:$X$28,"HOÀNG")-COUNTIF(I32:L33,"HOÀNG"))</f>
        <v>0</v>
      </c>
      <c r="N66" s="197">
        <f>2*(COUNTIF($M$17:$N$28,"HOÀNG")+COUNTIF(K17:L28,"HOÀNG"))</f>
        <v>0</v>
      </c>
      <c r="O66" s="318">
        <f t="shared" si="3"/>
        <v>0</v>
      </c>
      <c r="P66" s="318"/>
      <c r="T66" s="203"/>
    </row>
    <row r="67" spans="7:20" ht="29.25" customHeight="1">
      <c r="H67" s="204"/>
      <c r="I67" s="198" t="s">
        <v>135</v>
      </c>
      <c r="J67" s="199"/>
      <c r="K67" s="200">
        <f>2*(COUNTIF($C$17:$J$28,"HIẾU")+COUNTIF($Q$17:$X$28,"HIẾU")-COUNTIF(G33:J34,"HIẾU"))</f>
        <v>4</v>
      </c>
      <c r="L67" s="201">
        <f>2*(COUNTIF($M$17:$N$28,"HIẾU")+COUNTIF(K18:L29,"HIẾU"))</f>
        <v>2</v>
      </c>
      <c r="M67" s="200">
        <f>2*(COUNTIF($C$17:$J$28,"HIẾU")+COUNTIF($Q$17:$X$28,"HIẾU")-COUNTIF(I33:L34,"HIẾU"))</f>
        <v>4</v>
      </c>
      <c r="N67" s="201">
        <f>2*(COUNTIF($M$17:$N$28,"HIẾU")+COUNTIF(K18:L29,"HIẾU"))</f>
        <v>2</v>
      </c>
      <c r="O67" s="321">
        <f t="shared" si="3"/>
        <v>6</v>
      </c>
      <c r="P67" s="321"/>
      <c r="T67" s="203"/>
    </row>
    <row r="68" spans="7:20" ht="29.25" customHeight="1">
      <c r="I68" s="180" t="s">
        <v>139</v>
      </c>
      <c r="J68" s="202"/>
      <c r="K68" s="181" t="s">
        <v>3</v>
      </c>
      <c r="L68" s="181" t="s">
        <v>128</v>
      </c>
      <c r="M68" s="181" t="s">
        <v>3</v>
      </c>
      <c r="N68" s="181" t="s">
        <v>128</v>
      </c>
      <c r="O68" s="314" t="s">
        <v>129</v>
      </c>
      <c r="P68" s="314"/>
      <c r="T68" s="203"/>
    </row>
    <row r="69" spans="7:20" ht="29.25" customHeight="1">
      <c r="G69" s="331"/>
      <c r="I69" s="182" t="s">
        <v>131</v>
      </c>
      <c r="J69" s="183"/>
      <c r="K69" s="184">
        <f>2*(COUNTIF($C$30:$J$41,"TRANG")+COUNTIF($Q$30:$X$41,"TRANG")-COUNTIF($G$41:$J$41,"TRANG"))</f>
        <v>16</v>
      </c>
      <c r="L69" s="184">
        <f>2*(COUNTIF($M$30:$N$41,"TRANG")+COUNTIF(K31:L41,"TRANG"))</f>
        <v>6</v>
      </c>
      <c r="M69" s="184">
        <f>2*(COUNTIF($C$30:$J$41,"TRANG")+COUNTIF($Q$30:$X$41,"TRANG")-COUNTIF($G$41:$J$41,"TRANG"))</f>
        <v>16</v>
      </c>
      <c r="N69" s="184">
        <f>2*(COUNTIF($M$30:$N$41,"TRANG")+COUNTIF(K31:L41,"TRANG"))</f>
        <v>6</v>
      </c>
      <c r="O69" s="315">
        <f t="shared" ref="O69:O74" si="4">SUM(M69:N69)</f>
        <v>22</v>
      </c>
      <c r="P69" s="315"/>
      <c r="T69" s="203"/>
    </row>
    <row r="70" spans="7:20" ht="29.25" customHeight="1">
      <c r="G70" s="331"/>
      <c r="I70" s="186" t="s">
        <v>132</v>
      </c>
      <c r="J70" s="187"/>
      <c r="K70" s="188">
        <f>2*(COUNTIF($C$30:$J$41,"UYÊN")+COUNTIF($Q$30:$X$41,"UYÊN")-COUNTIF($G$41:$J$41,"UYÊN"))</f>
        <v>16</v>
      </c>
      <c r="L70" s="188">
        <f>2*(COUNTIF($M$30:$N$41,"UYÊN")+COUNTIF(K31:L41,"UYÊN"))</f>
        <v>0</v>
      </c>
      <c r="M70" s="188">
        <f>2*(COUNTIF($C$30:$J$41,"UYÊN")+COUNTIF($Q$30:$X$41,"UYÊN")-COUNTIF($G$41:$J$41,"UYÊN"))</f>
        <v>16</v>
      </c>
      <c r="N70" s="188">
        <f>2*(COUNTIF($M$30:$N$41,"UYÊN")+COUNTIF(K31:L41,"UYÊN"))</f>
        <v>0</v>
      </c>
      <c r="O70" s="316">
        <f t="shared" si="4"/>
        <v>16</v>
      </c>
      <c r="P70" s="316"/>
      <c r="T70" s="203"/>
    </row>
    <row r="71" spans="7:20" ht="29.25" hidden="1" customHeight="1">
      <c r="G71" s="331"/>
      <c r="I71" s="205"/>
      <c r="J71" s="206"/>
      <c r="K71" s="208"/>
      <c r="L71" s="208"/>
      <c r="M71" s="208"/>
      <c r="N71" s="208"/>
      <c r="O71" s="322"/>
      <c r="P71" s="322"/>
      <c r="T71" s="203"/>
    </row>
    <row r="72" spans="7:20" ht="29.25" customHeight="1">
      <c r="G72" s="331"/>
      <c r="I72" s="191"/>
      <c r="J72" s="192"/>
      <c r="K72" s="193">
        <f>2*(COUNTIF($C$30:$J$41,"NGUYÊN")+COUNTIF($Q$30:$X$41,"NGUYÊN")-COUNTIF($G$41:$J$41,"NGUYÊN"))</f>
        <v>0</v>
      </c>
      <c r="L72" s="193">
        <f>2*(COUNTIF($M$30:$N$41,"NGUYÊN")+COUNTIF(K29:L39,"NGUYÊN"))</f>
        <v>0</v>
      </c>
      <c r="M72" s="193">
        <f>2*(COUNTIF($C$30:$J$41,"NGUYÊN")+COUNTIF($Q$30:$X$41,"NGUYÊN")-COUNTIF($G$41:$J$41,"NGUYÊN"))</f>
        <v>0</v>
      </c>
      <c r="N72" s="193">
        <f>2*(COUNTIF($M$30:$N$41,"NGUYÊN")+COUNTIF(K29:L39,"NGUYÊN"))</f>
        <v>0</v>
      </c>
      <c r="O72" s="317">
        <f t="shared" si="4"/>
        <v>0</v>
      </c>
      <c r="P72" s="317"/>
      <c r="T72" s="203"/>
    </row>
    <row r="73" spans="7:20" ht="29.25" customHeight="1">
      <c r="G73" s="331"/>
      <c r="I73" s="195" t="s">
        <v>134</v>
      </c>
      <c r="J73" s="196"/>
      <c r="K73" s="197">
        <f>2*(COUNTIF($C$30:$J$41,"HOÀNG")+COUNTIF($Q$30:$X$41,"HOÀNG")-COUNTIF($G$41:$J$41,"HOÀNG"))</f>
        <v>2</v>
      </c>
      <c r="L73" s="197">
        <f>2*(COUNTIF($M$30:$N$41,"HOÀNG")+COUNTIF(K31:L41,"HOÀNG"))</f>
        <v>0</v>
      </c>
      <c r="M73" s="197">
        <f>2*(COUNTIF($C$30:$J$41,"HOÀNG")+COUNTIF($Q$30:$X$41,"HOÀNG")-COUNTIF($G$41:$J$41,"HOÀNG"))</f>
        <v>2</v>
      </c>
      <c r="N73" s="197">
        <f>2*(COUNTIF($M$30:$N$41,"HOÀNG")+COUNTIF(K31:L41,"HOÀNG"))</f>
        <v>0</v>
      </c>
      <c r="O73" s="318">
        <f t="shared" si="4"/>
        <v>2</v>
      </c>
      <c r="P73" s="318"/>
      <c r="T73" s="203"/>
    </row>
    <row r="74" spans="7:20" ht="29.25" customHeight="1">
      <c r="G74" s="210"/>
      <c r="I74" s="198" t="s">
        <v>135</v>
      </c>
      <c r="J74" s="199"/>
      <c r="K74" s="201">
        <f>2*(COUNTIF($C$30:$J$41,"HIẾU")+COUNTIF($Q$30:$X$41,"HIẾU")-COUNTIF($G$41:$J$41,"HIẾU"))</f>
        <v>6</v>
      </c>
      <c r="L74" s="201">
        <f>2*(COUNTIF($M$30:$N$41,"HIẾU")+COUNTIF(K32:L42,"HIẾU"))</f>
        <v>0</v>
      </c>
      <c r="M74" s="201">
        <f>2*(COUNTIF($C$30:$J$41,"HIẾU")+COUNTIF($Q$30:$X$41,"HIẾU")-COUNTIF($G$41:$J$41,"HIẾU"))</f>
        <v>6</v>
      </c>
      <c r="N74" s="201">
        <f>2*(COUNTIF($M$30:$N$41,"HIẾU")+COUNTIF(K32:L42,"HIẾU"))</f>
        <v>0</v>
      </c>
      <c r="O74" s="321">
        <f t="shared" si="4"/>
        <v>6</v>
      </c>
      <c r="P74" s="321"/>
      <c r="T74" s="203"/>
    </row>
    <row r="75" spans="7:20" ht="29.25" customHeight="1">
      <c r="I75" s="180" t="s">
        <v>140</v>
      </c>
      <c r="J75" s="202"/>
      <c r="K75" s="181" t="s">
        <v>3</v>
      </c>
      <c r="L75" s="181" t="s">
        <v>128</v>
      </c>
      <c r="M75" s="181" t="s">
        <v>3</v>
      </c>
      <c r="N75" s="181" t="s">
        <v>128</v>
      </c>
      <c r="O75" s="314" t="s">
        <v>129</v>
      </c>
      <c r="P75" s="314"/>
      <c r="T75" s="203"/>
    </row>
    <row r="76" spans="7:20" ht="29.25" customHeight="1">
      <c r="I76" s="182" t="s">
        <v>131</v>
      </c>
      <c r="J76" s="183"/>
      <c r="K76" s="184">
        <f>2*(COUNTIF($C$43:$J$54,"TRANG")+COUNTIF($Q$43:$X$54,"TRANG")-COUNTIF($G$54:$J$54,"TRANG"))</f>
        <v>12</v>
      </c>
      <c r="L76" s="184">
        <f>2*(COUNTIF($M$43:$N$54,"TRANG")+COUNTIF(K43:L54,"TRANG"))</f>
        <v>6</v>
      </c>
      <c r="M76" s="184">
        <f>2*(COUNTIF($C$43:$J$54,"TRANG")+COUNTIF($Q$43:$X$54,"TRANG")-COUNTIF($G$54:$J$54,"TRANG"))</f>
        <v>12</v>
      </c>
      <c r="N76" s="184">
        <f>2*(COUNTIF($M$43:$N$54,"TRANG")+COUNTIF(K43:L54,"TRANG"))</f>
        <v>6</v>
      </c>
      <c r="O76" s="315">
        <f t="shared" ref="O76:O81" si="5">SUM(M76:N76)</f>
        <v>18</v>
      </c>
      <c r="P76" s="315"/>
      <c r="T76" s="203"/>
    </row>
    <row r="77" spans="7:20" ht="29.25" customHeight="1">
      <c r="I77" s="186" t="s">
        <v>132</v>
      </c>
      <c r="J77" s="187"/>
      <c r="K77" s="188">
        <f>2*(COUNTIF($C$43:$J$54,"UYÊN")+COUNTIF($Q$43:$X$54,"UYÊN")-COUNTIF($G$54:$J$54,"UYÊN"))</f>
        <v>14</v>
      </c>
      <c r="L77" s="188">
        <f>2*(COUNTIF($M$43:$N$54,"UYÊN")+COUNTIF(K43:L54,"UYÊN"))</f>
        <v>0</v>
      </c>
      <c r="M77" s="188">
        <f>2*(COUNTIF($C$43:$J$54,"UYÊN")+COUNTIF($Q$43:$X$54,"UYÊN")-COUNTIF($G$54:$J$54,"UYÊN"))</f>
        <v>14</v>
      </c>
      <c r="N77" s="188">
        <f>2*(COUNTIF($M$43:$N$54,"UYÊN")+COUNTIF(K43:L54,"UYÊN"))</f>
        <v>0</v>
      </c>
      <c r="O77" s="316">
        <f t="shared" si="5"/>
        <v>14</v>
      </c>
      <c r="P77" s="316"/>
      <c r="T77" s="203"/>
    </row>
    <row r="78" spans="7:20" ht="29.25" hidden="1" customHeight="1">
      <c r="H78" s="204"/>
      <c r="I78" s="205"/>
      <c r="J78" s="206"/>
      <c r="K78" s="208"/>
      <c r="L78" s="208"/>
      <c r="M78" s="208"/>
      <c r="N78" s="208"/>
      <c r="O78" s="322"/>
      <c r="P78" s="322"/>
      <c r="T78" s="203"/>
    </row>
    <row r="79" spans="7:20" ht="29.25" customHeight="1">
      <c r="H79" s="204"/>
      <c r="I79" s="191"/>
      <c r="J79" s="192"/>
      <c r="K79" s="193">
        <f>2*(COUNTIF($C$43:$J$54,"NGUYÊN")+COUNTIF($Q$43:$X$54,"NGUYÊN")-COUNTIF($G$54:$J$54,"NGUYÊN"))</f>
        <v>0</v>
      </c>
      <c r="L79" s="193">
        <f>2*(COUNTIF($M$43:$N$54,"NGUYÊN")+COUNTIF(K42:L52,"NGUYÊN"))</f>
        <v>0</v>
      </c>
      <c r="M79" s="193">
        <f>2*(COUNTIF($C$43:$J$54,"NGUYÊN")+COUNTIF($Q$43:$X$54,"NGUYÊN")-COUNTIF($G$54:$J$54,"NGUYÊN"))</f>
        <v>0</v>
      </c>
      <c r="N79" s="193">
        <f>2*(COUNTIF($M$43:$N$54,"NGUYÊN")+COUNTIF(K42:L52,"NGUYÊN"))</f>
        <v>0</v>
      </c>
      <c r="O79" s="317">
        <f t="shared" si="5"/>
        <v>0</v>
      </c>
      <c r="P79" s="317"/>
      <c r="T79" s="203"/>
    </row>
    <row r="80" spans="7:20" ht="26.25">
      <c r="H80" s="204"/>
      <c r="I80" s="195" t="s">
        <v>134</v>
      </c>
      <c r="J80" s="196"/>
      <c r="K80" s="197">
        <f>2*(COUNTIF($C$43:$J$54,"HOÀNG")+COUNTIF($Q$43:$X$54,"HOÀNG")-COUNTIF($G$54:$J$54,"HOÀNG"))</f>
        <v>0</v>
      </c>
      <c r="L80" s="197">
        <f>2*(COUNTIF($M$43:$N$54,"DÂN")+COUNTIF(K43:L54,"DÂN"))</f>
        <v>0</v>
      </c>
      <c r="M80" s="197">
        <f>2*(COUNTIF($C$43:$J$54,"HOÀNG")+COUNTIF($Q$43:$X$54,"HOÀNG")-COUNTIF($G$54:$J$54,"HOÀNG"))</f>
        <v>0</v>
      </c>
      <c r="N80" s="197">
        <f>2*(COUNTIF($M$43:$N$54,"HOÀNG")+COUNTIF(K43:L54,"HOÀNG"))</f>
        <v>0</v>
      </c>
      <c r="O80" s="318">
        <f t="shared" si="5"/>
        <v>0</v>
      </c>
      <c r="P80" s="318"/>
      <c r="T80" s="203"/>
    </row>
    <row r="81" spans="1:20" ht="26.25">
      <c r="A81" s="179"/>
      <c r="H81" s="204"/>
      <c r="I81" s="198" t="s">
        <v>135</v>
      </c>
      <c r="J81" s="199"/>
      <c r="K81" s="201">
        <f>2*(COUNTIF($C$43:$J$54,"HIẾU")+COUNTIF($Q$43:$X$54,"HIẾU")-COUNTIF($G$54:$J$54,"HIẾU"))</f>
        <v>4</v>
      </c>
      <c r="L81" s="201">
        <f>2*(COUNTIF($M$43:$N$54,"HIẾU")+COUNTIF(K44:L55,"HIẾU"))</f>
        <v>2</v>
      </c>
      <c r="M81" s="201">
        <f>2*(COUNTIF($C$43:$J$54,"HIẾU")+COUNTIF($Q$43:$X$54,"HIẾU")-COUNTIF($G$54:$J$54,"HIẾU"))</f>
        <v>4</v>
      </c>
      <c r="N81" s="201">
        <f>2*(COUNTIF($M$43:$N$54,"HIẾU")+COUNTIF(K44:L55,"HIẾU"))</f>
        <v>2</v>
      </c>
      <c r="O81" s="321">
        <f t="shared" si="5"/>
        <v>6</v>
      </c>
      <c r="P81" s="321"/>
      <c r="T81" s="203"/>
    </row>
    <row r="82" spans="1:20">
      <c r="T82" s="203"/>
    </row>
    <row r="83" spans="1:20">
      <c r="T83" s="203"/>
    </row>
  </sheetData>
  <mergeCells count="119">
    <mergeCell ref="P21:P22"/>
    <mergeCell ref="P23:P24"/>
    <mergeCell ref="P25:P26"/>
    <mergeCell ref="P30:P31"/>
    <mergeCell ref="P32:P33"/>
    <mergeCell ref="P34:P35"/>
    <mergeCell ref="P36:P37"/>
    <mergeCell ref="P38:P39"/>
    <mergeCell ref="P43:P44"/>
    <mergeCell ref="O42:P42"/>
    <mergeCell ref="G69:G73"/>
    <mergeCell ref="O4:O5"/>
    <mergeCell ref="O6:O7"/>
    <mergeCell ref="O8:O9"/>
    <mergeCell ref="O10:O11"/>
    <mergeCell ref="O12:O13"/>
    <mergeCell ref="O17:O18"/>
    <mergeCell ref="O19:O20"/>
    <mergeCell ref="O21:O22"/>
    <mergeCell ref="O23:O24"/>
    <mergeCell ref="O25:O26"/>
    <mergeCell ref="O30:O31"/>
    <mergeCell ref="O32:O33"/>
    <mergeCell ref="O34:O35"/>
    <mergeCell ref="O36:O37"/>
    <mergeCell ref="O38:O39"/>
    <mergeCell ref="O43:O44"/>
    <mergeCell ref="O45:O46"/>
    <mergeCell ref="O47:O48"/>
    <mergeCell ref="O49:O50"/>
    <mergeCell ref="O51:O52"/>
    <mergeCell ref="O71:P71"/>
    <mergeCell ref="O72:P72"/>
    <mergeCell ref="O73:P73"/>
    <mergeCell ref="B30:B31"/>
    <mergeCell ref="B32:B33"/>
    <mergeCell ref="B34:B35"/>
    <mergeCell ref="B36:B37"/>
    <mergeCell ref="B38:B39"/>
    <mergeCell ref="B43:B44"/>
    <mergeCell ref="B45:B46"/>
    <mergeCell ref="B47:B48"/>
    <mergeCell ref="B49:B50"/>
    <mergeCell ref="A42:B42"/>
    <mergeCell ref="O80:P80"/>
    <mergeCell ref="O81:P81"/>
    <mergeCell ref="A4:A5"/>
    <mergeCell ref="A6:A7"/>
    <mergeCell ref="A8:A9"/>
    <mergeCell ref="A10:A11"/>
    <mergeCell ref="A12:A13"/>
    <mergeCell ref="A17:A18"/>
    <mergeCell ref="A19:A20"/>
    <mergeCell ref="A21:A22"/>
    <mergeCell ref="A23:A24"/>
    <mergeCell ref="A25:A26"/>
    <mergeCell ref="A30:A31"/>
    <mergeCell ref="A32:A33"/>
    <mergeCell ref="A34:A35"/>
    <mergeCell ref="A36:A37"/>
    <mergeCell ref="A38:A39"/>
    <mergeCell ref="A43:A44"/>
    <mergeCell ref="A45:A46"/>
    <mergeCell ref="A47:A48"/>
    <mergeCell ref="A49:A50"/>
    <mergeCell ref="A51:A52"/>
    <mergeCell ref="B4:B5"/>
    <mergeCell ref="B6:B7"/>
    <mergeCell ref="O74:P74"/>
    <mergeCell ref="O75:P75"/>
    <mergeCell ref="O76:P76"/>
    <mergeCell ref="O77:P77"/>
    <mergeCell ref="O78:P78"/>
    <mergeCell ref="O79:P79"/>
    <mergeCell ref="O62:P62"/>
    <mergeCell ref="O63:P63"/>
    <mergeCell ref="O64:P64"/>
    <mergeCell ref="O65:P65"/>
    <mergeCell ref="O66:P66"/>
    <mergeCell ref="O67:P67"/>
    <mergeCell ref="O68:P68"/>
    <mergeCell ref="O69:P69"/>
    <mergeCell ref="O70:P70"/>
    <mergeCell ref="O55:P55"/>
    <mergeCell ref="O56:P56"/>
    <mergeCell ref="O57:P57"/>
    <mergeCell ref="O58:P58"/>
    <mergeCell ref="O59:P59"/>
    <mergeCell ref="O60:P60"/>
    <mergeCell ref="O61:P61"/>
    <mergeCell ref="B51:B52"/>
    <mergeCell ref="P45:P46"/>
    <mergeCell ref="P47:P48"/>
    <mergeCell ref="P49:P50"/>
    <mergeCell ref="P51:P52"/>
    <mergeCell ref="A1:X1"/>
    <mergeCell ref="A2:N2"/>
    <mergeCell ref="O2:X2"/>
    <mergeCell ref="A3:B3"/>
    <mergeCell ref="O3:P3"/>
    <mergeCell ref="A16:B16"/>
    <mergeCell ref="O16:P16"/>
    <mergeCell ref="A29:B29"/>
    <mergeCell ref="O29:P29"/>
    <mergeCell ref="B8:B9"/>
    <mergeCell ref="B10:B11"/>
    <mergeCell ref="B12:B13"/>
    <mergeCell ref="B17:B18"/>
    <mergeCell ref="B19:B20"/>
    <mergeCell ref="B21:B22"/>
    <mergeCell ref="B23:B24"/>
    <mergeCell ref="B25:B26"/>
    <mergeCell ref="P4:P5"/>
    <mergeCell ref="P6:P7"/>
    <mergeCell ref="P8:P9"/>
    <mergeCell ref="P10:P11"/>
    <mergeCell ref="P12:P13"/>
    <mergeCell ref="P17:P18"/>
    <mergeCell ref="P19:P20"/>
  </mergeCells>
  <pageMargins left="0.7" right="0.7" top="0.75" bottom="0.75" header="0.3" footer="0.3"/>
  <pageSetup paperSize="9" orientation="portrait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I83"/>
  <sheetViews>
    <sheetView zoomScale="70" zoomScaleNormal="70" workbookViewId="0">
      <pane xSplit="2" ySplit="3" topLeftCell="E51" activePane="bottomRight" state="frozen"/>
      <selection pane="topRight"/>
      <selection pane="bottomLeft"/>
      <selection pane="bottomRight" activeCell="M12" sqref="M12"/>
    </sheetView>
  </sheetViews>
  <sheetFormatPr defaultColWidth="9" defaultRowHeight="1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5.57031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47.28515625" customWidth="1"/>
    <col min="24" max="24" width="14.85546875" customWidth="1"/>
  </cols>
  <sheetData>
    <row r="1" spans="1:25" ht="138.75" customHeight="1">
      <c r="A1" s="293" t="s">
        <v>493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5"/>
    </row>
    <row r="2" spans="1:25" s="44" customFormat="1" ht="64.5" customHeight="1">
      <c r="A2" s="296" t="s">
        <v>446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7"/>
      <c r="O2" s="298" t="s">
        <v>2</v>
      </c>
      <c r="P2" s="299"/>
      <c r="Q2" s="299"/>
      <c r="R2" s="299"/>
      <c r="S2" s="299"/>
      <c r="T2" s="299"/>
      <c r="U2" s="299"/>
      <c r="V2" s="299"/>
      <c r="W2" s="299"/>
      <c r="X2" s="299"/>
      <c r="Y2"/>
    </row>
    <row r="3" spans="1:25" ht="19.5">
      <c r="A3" s="300" t="s">
        <v>3</v>
      </c>
      <c r="B3" s="301"/>
      <c r="C3" s="47" t="s">
        <v>4</v>
      </c>
      <c r="D3" s="48" t="s">
        <v>5</v>
      </c>
      <c r="E3" s="48" t="s">
        <v>6</v>
      </c>
      <c r="F3" s="48" t="s">
        <v>5</v>
      </c>
      <c r="G3" s="49" t="s">
        <v>7</v>
      </c>
      <c r="H3" s="50" t="s">
        <v>5</v>
      </c>
      <c r="I3" s="48" t="s">
        <v>8</v>
      </c>
      <c r="J3" s="50" t="s">
        <v>5</v>
      </c>
      <c r="K3" s="280" t="s">
        <v>9</v>
      </c>
      <c r="L3" s="281" t="s">
        <v>5</v>
      </c>
      <c r="M3" s="280" t="s">
        <v>10</v>
      </c>
      <c r="N3" s="282" t="s">
        <v>5</v>
      </c>
      <c r="O3" s="302" t="s">
        <v>3</v>
      </c>
      <c r="P3" s="303"/>
      <c r="Q3" s="47" t="s">
        <v>11</v>
      </c>
      <c r="R3" s="48" t="s">
        <v>5</v>
      </c>
      <c r="S3" s="48" t="s">
        <v>12</v>
      </c>
      <c r="T3" s="48" t="s">
        <v>5</v>
      </c>
      <c r="U3" s="48" t="s">
        <v>13</v>
      </c>
      <c r="V3" s="48" t="s">
        <v>5</v>
      </c>
      <c r="W3" s="48" t="s">
        <v>14</v>
      </c>
      <c r="X3" s="48" t="s">
        <v>5</v>
      </c>
    </row>
    <row r="4" spans="1:25" s="45" customFormat="1" ht="39.75" customHeight="1">
      <c r="A4" s="323" t="s">
        <v>15</v>
      </c>
      <c r="B4" s="307" t="s">
        <v>447</v>
      </c>
      <c r="C4" s="94" t="s">
        <v>494</v>
      </c>
      <c r="D4" s="94" t="s">
        <v>18</v>
      </c>
      <c r="E4" s="53"/>
      <c r="F4" s="52"/>
      <c r="G4" s="94" t="s">
        <v>448</v>
      </c>
      <c r="H4" s="94" t="s">
        <v>18</v>
      </c>
      <c r="I4" s="52"/>
      <c r="J4" s="53"/>
      <c r="K4" s="54"/>
      <c r="L4" s="55"/>
      <c r="M4" s="54"/>
      <c r="N4" s="54"/>
      <c r="O4" s="332" t="s">
        <v>15</v>
      </c>
      <c r="P4" s="310" t="s">
        <v>447</v>
      </c>
      <c r="Q4" s="57"/>
      <c r="R4" s="58"/>
      <c r="S4" s="59"/>
      <c r="T4" s="58"/>
      <c r="U4" s="59"/>
      <c r="V4" s="58"/>
      <c r="W4" s="59"/>
      <c r="X4" s="60"/>
      <c r="Y4"/>
    </row>
    <row r="5" spans="1:25" s="45" customFormat="1" ht="40.9" customHeight="1">
      <c r="A5" s="324"/>
      <c r="B5" s="330"/>
      <c r="C5" s="61"/>
      <c r="D5" s="62"/>
      <c r="E5" s="61"/>
      <c r="F5" s="55"/>
      <c r="G5" s="61"/>
      <c r="H5" s="76"/>
      <c r="I5" s="63" t="s">
        <v>402</v>
      </c>
      <c r="J5" s="64" t="s">
        <v>23</v>
      </c>
      <c r="K5" s="64" t="s">
        <v>418</v>
      </c>
      <c r="L5" s="65" t="s">
        <v>23</v>
      </c>
      <c r="M5" s="54"/>
      <c r="N5" s="54"/>
      <c r="O5" s="333"/>
      <c r="P5" s="311"/>
      <c r="Q5" s="61"/>
      <c r="R5" s="66"/>
      <c r="S5" s="67"/>
      <c r="T5" s="68"/>
      <c r="U5" s="61"/>
      <c r="V5" s="66"/>
      <c r="W5" s="61"/>
      <c r="X5" s="69"/>
      <c r="Y5"/>
    </row>
    <row r="6" spans="1:25" s="45" customFormat="1" ht="36.75" customHeight="1">
      <c r="A6" s="325" t="s">
        <v>25</v>
      </c>
      <c r="B6" s="309" t="s">
        <v>449</v>
      </c>
      <c r="C6" s="52"/>
      <c r="D6" s="71"/>
      <c r="E6" s="52"/>
      <c r="F6" s="71"/>
      <c r="G6" s="52"/>
      <c r="H6" s="71"/>
      <c r="I6" s="52"/>
      <c r="J6" s="71"/>
      <c r="K6" s="52"/>
      <c r="L6" s="71"/>
      <c r="M6" s="52"/>
      <c r="N6" s="52"/>
      <c r="O6" s="332" t="s">
        <v>25</v>
      </c>
      <c r="P6" s="312" t="s">
        <v>449</v>
      </c>
      <c r="Q6" s="72"/>
      <c r="R6" s="71"/>
      <c r="S6" s="52"/>
      <c r="T6" s="71"/>
      <c r="U6" s="53"/>
      <c r="V6" s="73"/>
      <c r="W6" s="67"/>
      <c r="X6" s="74"/>
      <c r="Y6" s="75"/>
    </row>
    <row r="7" spans="1:25" s="45" customFormat="1" ht="40.5" customHeight="1">
      <c r="A7" s="326"/>
      <c r="B7" s="308"/>
      <c r="C7" s="76"/>
      <c r="D7" s="76"/>
      <c r="E7" s="65" t="s">
        <v>391</v>
      </c>
      <c r="F7" s="65" t="s">
        <v>18</v>
      </c>
      <c r="G7" s="63" t="s">
        <v>72</v>
      </c>
      <c r="H7" s="156" t="s">
        <v>23</v>
      </c>
      <c r="I7" s="61"/>
      <c r="J7" s="67"/>
      <c r="K7" s="211" t="s">
        <v>389</v>
      </c>
      <c r="L7" s="212" t="s">
        <v>23</v>
      </c>
      <c r="M7" s="76"/>
      <c r="N7" s="76"/>
      <c r="O7" s="334"/>
      <c r="P7" s="313"/>
      <c r="Q7" s="61"/>
      <c r="R7" s="66"/>
      <c r="S7" s="61"/>
      <c r="T7" s="66"/>
      <c r="U7" s="61"/>
      <c r="V7" s="79"/>
      <c r="W7" s="80" t="s">
        <v>368</v>
      </c>
      <c r="X7" s="81" t="s">
        <v>34</v>
      </c>
      <c r="Y7" s="75"/>
    </row>
    <row r="8" spans="1:25" s="45" customFormat="1" ht="42" customHeight="1">
      <c r="A8" s="324" t="s">
        <v>37</v>
      </c>
      <c r="B8" s="307" t="s">
        <v>450</v>
      </c>
      <c r="C8" s="122" t="s">
        <v>451</v>
      </c>
      <c r="D8" s="123" t="s">
        <v>18</v>
      </c>
      <c r="E8" s="52"/>
      <c r="F8" s="71"/>
      <c r="G8" s="52"/>
      <c r="H8" s="53"/>
      <c r="I8" s="52"/>
      <c r="J8" s="71"/>
      <c r="K8" s="53"/>
      <c r="L8" s="71"/>
      <c r="M8" s="71"/>
      <c r="N8" s="71"/>
      <c r="O8" s="333" t="s">
        <v>37</v>
      </c>
      <c r="P8" s="310" t="s">
        <v>450</v>
      </c>
      <c r="Q8" s="67"/>
      <c r="R8" s="68"/>
      <c r="S8" s="83"/>
      <c r="T8" s="84"/>
      <c r="U8" s="54"/>
      <c r="V8" s="71"/>
      <c r="W8" s="54"/>
      <c r="X8" s="85"/>
      <c r="Y8"/>
    </row>
    <row r="9" spans="1:25" s="45" customFormat="1" ht="48.75" customHeight="1">
      <c r="A9" s="324"/>
      <c r="B9" s="308"/>
      <c r="C9" s="213" t="s">
        <v>393</v>
      </c>
      <c r="D9" s="212" t="s">
        <v>23</v>
      </c>
      <c r="E9" s="61"/>
      <c r="F9" s="61"/>
      <c r="G9" s="77" t="s">
        <v>452</v>
      </c>
      <c r="H9" s="78" t="s">
        <v>18</v>
      </c>
      <c r="I9" s="61"/>
      <c r="J9" s="76"/>
      <c r="K9" s="61"/>
      <c r="L9" s="68"/>
      <c r="M9" s="74"/>
      <c r="N9" s="74"/>
      <c r="O9" s="333"/>
      <c r="P9" s="311"/>
      <c r="Q9" s="61"/>
      <c r="R9" s="66"/>
      <c r="S9" s="91"/>
      <c r="T9" s="68"/>
      <c r="U9" s="80" t="s">
        <v>453</v>
      </c>
      <c r="V9" s="92" t="s">
        <v>44</v>
      </c>
      <c r="W9" s="80" t="s">
        <v>395</v>
      </c>
      <c r="X9" s="92" t="s">
        <v>44</v>
      </c>
      <c r="Y9" s="75"/>
    </row>
    <row r="10" spans="1:25" s="45" customFormat="1" ht="42.6" customHeight="1">
      <c r="A10" s="325" t="s">
        <v>45</v>
      </c>
      <c r="B10" s="307" t="s">
        <v>454</v>
      </c>
      <c r="C10" s="99" t="s">
        <v>455</v>
      </c>
      <c r="D10" s="94" t="s">
        <v>18</v>
      </c>
      <c r="E10" s="67"/>
      <c r="F10" s="68"/>
      <c r="G10" s="94" t="s">
        <v>456</v>
      </c>
      <c r="H10" s="94" t="s">
        <v>18</v>
      </c>
      <c r="I10" s="88"/>
      <c r="J10" s="71"/>
      <c r="K10" s="52"/>
      <c r="L10" s="71"/>
      <c r="M10" s="52"/>
      <c r="N10" s="93"/>
      <c r="O10" s="332" t="s">
        <v>45</v>
      </c>
      <c r="P10" s="312" t="s">
        <v>454</v>
      </c>
      <c r="Q10" s="52"/>
      <c r="R10" s="53"/>
      <c r="S10" s="52"/>
      <c r="T10" s="53"/>
      <c r="U10" s="53"/>
      <c r="V10" s="53"/>
      <c r="W10" s="53"/>
      <c r="X10" s="52"/>
      <c r="Y10" s="75"/>
    </row>
    <row r="11" spans="1:25" s="45" customFormat="1" ht="54" customHeight="1">
      <c r="A11" s="326"/>
      <c r="B11" s="308"/>
      <c r="C11" s="99" t="s">
        <v>457</v>
      </c>
      <c r="D11" s="119" t="s">
        <v>23</v>
      </c>
      <c r="E11" s="61"/>
      <c r="F11" s="68"/>
      <c r="G11" s="63" t="s">
        <v>50</v>
      </c>
      <c r="H11" s="65" t="s">
        <v>23</v>
      </c>
      <c r="I11" s="63" t="s">
        <v>56</v>
      </c>
      <c r="J11" s="64" t="s">
        <v>23</v>
      </c>
      <c r="K11" s="61"/>
      <c r="L11" s="84"/>
      <c r="M11" s="61"/>
      <c r="N11" s="61"/>
      <c r="O11" s="334"/>
      <c r="P11" s="313"/>
      <c r="Q11" s="67"/>
      <c r="R11" s="74"/>
      <c r="S11" s="80" t="s">
        <v>400</v>
      </c>
      <c r="T11" s="92" t="s">
        <v>34</v>
      </c>
      <c r="U11" s="74"/>
      <c r="V11" s="74"/>
      <c r="W11" s="74"/>
      <c r="X11" s="67"/>
      <c r="Y11" s="75"/>
    </row>
    <row r="12" spans="1:25" s="45" customFormat="1" ht="39" customHeight="1">
      <c r="A12" s="324" t="s">
        <v>52</v>
      </c>
      <c r="B12" s="307" t="s">
        <v>458</v>
      </c>
      <c r="C12" s="52"/>
      <c r="D12" s="71"/>
      <c r="E12" s="53"/>
      <c r="F12" s="71"/>
      <c r="G12" s="52"/>
      <c r="H12" s="71"/>
      <c r="I12" s="90" t="s">
        <v>459</v>
      </c>
      <c r="J12" s="141" t="s">
        <v>23</v>
      </c>
      <c r="K12" s="90" t="s">
        <v>460</v>
      </c>
      <c r="L12" s="214" t="s">
        <v>23</v>
      </c>
      <c r="M12" s="96"/>
      <c r="N12" s="71"/>
      <c r="O12" s="333" t="s">
        <v>52</v>
      </c>
      <c r="P12" s="310" t="s">
        <v>458</v>
      </c>
      <c r="Q12" s="52"/>
      <c r="R12" s="52"/>
      <c r="S12" s="54"/>
      <c r="T12" s="52"/>
      <c r="U12" s="52"/>
      <c r="V12" s="52"/>
      <c r="W12" s="97"/>
      <c r="X12" s="98"/>
      <c r="Y12"/>
    </row>
    <row r="13" spans="1:25" s="45" customFormat="1" ht="39" customHeight="1">
      <c r="A13" s="324"/>
      <c r="B13" s="308"/>
      <c r="C13" s="61"/>
      <c r="D13" s="68"/>
      <c r="E13" s="211" t="s">
        <v>289</v>
      </c>
      <c r="F13" s="212" t="s">
        <v>23</v>
      </c>
      <c r="G13" s="61"/>
      <c r="H13" s="76"/>
      <c r="I13" s="63" t="s">
        <v>294</v>
      </c>
      <c r="J13" s="63" t="s">
        <v>18</v>
      </c>
      <c r="K13" s="61"/>
      <c r="L13" s="79"/>
      <c r="M13" s="61"/>
      <c r="N13" s="79"/>
      <c r="O13" s="333"/>
      <c r="P13" s="311"/>
      <c r="Q13" s="80" t="s">
        <v>340</v>
      </c>
      <c r="R13" s="92" t="s">
        <v>34</v>
      </c>
      <c r="S13" s="67"/>
      <c r="T13" s="68"/>
      <c r="U13" s="61"/>
      <c r="V13" s="66"/>
      <c r="W13" s="61"/>
      <c r="X13" s="66"/>
      <c r="Y13" s="75"/>
    </row>
    <row r="14" spans="1:25" s="45" customFormat="1" ht="37.5" customHeight="1">
      <c r="A14" s="101" t="s">
        <v>60</v>
      </c>
      <c r="B14" s="284" t="s">
        <v>461</v>
      </c>
      <c r="C14" s="122" t="s">
        <v>99</v>
      </c>
      <c r="D14" s="123" t="s">
        <v>23</v>
      </c>
      <c r="E14" s="52"/>
      <c r="F14" s="71"/>
      <c r="G14" s="52"/>
      <c r="H14" s="71"/>
      <c r="I14" s="52"/>
      <c r="J14" s="52"/>
      <c r="K14" s="52"/>
      <c r="L14" s="52"/>
      <c r="M14" s="52"/>
      <c r="N14" s="93"/>
      <c r="O14" s="102" t="s">
        <v>60</v>
      </c>
      <c r="P14" s="285" t="s">
        <v>461</v>
      </c>
      <c r="Q14" s="103"/>
      <c r="R14" s="104"/>
      <c r="S14" s="53"/>
      <c r="T14" s="73"/>
      <c r="U14" s="53"/>
      <c r="V14" s="73"/>
      <c r="W14" s="52"/>
      <c r="X14" s="98"/>
      <c r="Y14"/>
    </row>
    <row r="15" spans="1:25" s="45" customFormat="1" ht="37.5" hidden="1" customHeight="1">
      <c r="A15" s="105" t="s">
        <v>62</v>
      </c>
      <c r="B15" s="106"/>
      <c r="C15" s="59"/>
      <c r="D15" s="58"/>
      <c r="E15" s="96"/>
      <c r="F15" s="58"/>
      <c r="H15" s="58"/>
      <c r="I15" s="59"/>
      <c r="J15" s="58"/>
      <c r="K15" s="59"/>
      <c r="L15" s="58"/>
      <c r="M15" s="59"/>
      <c r="N15" s="107"/>
      <c r="O15" s="108" t="s">
        <v>62</v>
      </c>
      <c r="P15" s="286" t="s">
        <v>63</v>
      </c>
      <c r="Q15" s="109"/>
      <c r="R15" s="110"/>
      <c r="S15" s="67"/>
      <c r="T15" s="68"/>
      <c r="U15" s="67"/>
      <c r="V15" s="68"/>
      <c r="W15" s="59"/>
      <c r="X15" s="60"/>
      <c r="Y15"/>
    </row>
    <row r="16" spans="1:25" ht="24.75" customHeight="1">
      <c r="A16" s="304" t="s">
        <v>3</v>
      </c>
      <c r="B16" s="305"/>
      <c r="C16" s="111" t="s">
        <v>11</v>
      </c>
      <c r="D16" s="50" t="s">
        <v>5</v>
      </c>
      <c r="E16" s="50" t="s">
        <v>12</v>
      </c>
      <c r="F16" s="50" t="s">
        <v>5</v>
      </c>
      <c r="G16" s="50" t="s">
        <v>13</v>
      </c>
      <c r="H16" s="50" t="s">
        <v>5</v>
      </c>
      <c r="I16" s="50" t="s">
        <v>14</v>
      </c>
      <c r="J16" s="50" t="s">
        <v>5</v>
      </c>
      <c r="K16" s="280" t="s">
        <v>9</v>
      </c>
      <c r="L16" s="281" t="s">
        <v>5</v>
      </c>
      <c r="M16" s="280" t="s">
        <v>10</v>
      </c>
      <c r="N16" s="287" t="s">
        <v>5</v>
      </c>
      <c r="O16" s="304" t="s">
        <v>3</v>
      </c>
      <c r="P16" s="306"/>
      <c r="Q16" s="51" t="s">
        <v>11</v>
      </c>
      <c r="R16" s="50" t="s">
        <v>5</v>
      </c>
      <c r="S16" s="50" t="s">
        <v>12</v>
      </c>
      <c r="T16" s="50" t="s">
        <v>5</v>
      </c>
      <c r="U16" s="50" t="s">
        <v>13</v>
      </c>
      <c r="V16" s="50" t="s">
        <v>5</v>
      </c>
      <c r="W16" s="50" t="s">
        <v>14</v>
      </c>
      <c r="X16" s="112" t="s">
        <v>5</v>
      </c>
    </row>
    <row r="17" spans="1:35" s="45" customFormat="1" ht="48" customHeight="1">
      <c r="A17" s="324" t="s">
        <v>15</v>
      </c>
      <c r="B17" s="309" t="s">
        <v>462</v>
      </c>
      <c r="C17" s="67"/>
      <c r="D17" s="73"/>
      <c r="E17" s="88"/>
      <c r="F17" s="71"/>
      <c r="G17" s="67"/>
      <c r="H17" s="68"/>
      <c r="I17" s="54"/>
      <c r="J17" s="55"/>
      <c r="K17" s="67"/>
      <c r="L17" s="71"/>
      <c r="M17" s="54"/>
      <c r="N17" s="113"/>
      <c r="O17" s="333" t="s">
        <v>15</v>
      </c>
      <c r="P17" s="310" t="s">
        <v>462</v>
      </c>
      <c r="Q17" s="215"/>
      <c r="R17" s="55"/>
      <c r="S17" s="88"/>
      <c r="T17" s="84"/>
      <c r="U17" s="88"/>
      <c r="V17" s="84"/>
      <c r="W17" s="114"/>
      <c r="X17" s="115"/>
    </row>
    <row r="18" spans="1:35" s="45" customFormat="1" ht="41.25" customHeight="1">
      <c r="A18" s="324"/>
      <c r="B18" s="308"/>
      <c r="C18" s="125" t="s">
        <v>463</v>
      </c>
      <c r="D18" s="126" t="s">
        <v>18</v>
      </c>
      <c r="E18" s="63" t="s">
        <v>189</v>
      </c>
      <c r="F18" s="128" t="s">
        <v>18</v>
      </c>
      <c r="G18" s="61"/>
      <c r="H18" s="79"/>
      <c r="I18" s="61"/>
      <c r="J18" s="79"/>
      <c r="K18" s="63" t="s">
        <v>308</v>
      </c>
      <c r="L18" s="64" t="s">
        <v>23</v>
      </c>
      <c r="M18" s="61"/>
      <c r="N18" s="79"/>
      <c r="O18" s="333"/>
      <c r="P18" s="311"/>
      <c r="Q18" s="61"/>
      <c r="R18" s="66"/>
      <c r="S18" s="61"/>
      <c r="T18" s="61"/>
      <c r="U18" s="61"/>
      <c r="V18" s="61"/>
      <c r="W18" s="61"/>
      <c r="X18" s="69"/>
    </row>
    <row r="19" spans="1:35" s="45" customFormat="1" ht="46.9" customHeight="1">
      <c r="A19" s="325" t="s">
        <v>25</v>
      </c>
      <c r="B19" s="309" t="s">
        <v>464</v>
      </c>
      <c r="C19" s="94" t="s">
        <v>471</v>
      </c>
      <c r="D19" s="95" t="s">
        <v>18</v>
      </c>
      <c r="E19" s="52"/>
      <c r="F19" s="52"/>
      <c r="G19" s="52"/>
      <c r="H19" s="71"/>
      <c r="I19" s="216" t="s">
        <v>410</v>
      </c>
      <c r="J19" s="216" t="s">
        <v>18</v>
      </c>
      <c r="K19" s="52"/>
      <c r="L19" s="71"/>
      <c r="M19" s="52"/>
      <c r="N19" s="93"/>
      <c r="O19" s="332" t="s">
        <v>25</v>
      </c>
      <c r="P19" s="312" t="s">
        <v>464</v>
      </c>
      <c r="Q19" s="120"/>
      <c r="R19" s="120"/>
      <c r="S19" s="121"/>
      <c r="T19" s="120"/>
      <c r="U19" s="53"/>
      <c r="V19" s="73"/>
      <c r="W19" s="52"/>
      <c r="X19" s="85"/>
      <c r="Y19" s="124"/>
    </row>
    <row r="20" spans="1:35" s="45" customFormat="1" ht="46.5" customHeight="1">
      <c r="A20" s="326"/>
      <c r="B20" s="308"/>
      <c r="C20" s="61"/>
      <c r="D20" s="61"/>
      <c r="E20" s="88"/>
      <c r="F20" s="84"/>
      <c r="G20" s="77" t="s">
        <v>434</v>
      </c>
      <c r="H20" s="78" t="s">
        <v>23</v>
      </c>
      <c r="I20" s="89" t="s">
        <v>495</v>
      </c>
      <c r="J20" s="78" t="s">
        <v>23</v>
      </c>
      <c r="K20" s="61"/>
      <c r="L20" s="79"/>
      <c r="M20" s="61"/>
      <c r="N20" s="79"/>
      <c r="O20" s="334"/>
      <c r="P20" s="313"/>
      <c r="Q20" s="61"/>
      <c r="R20" s="66"/>
      <c r="S20" s="61"/>
      <c r="T20" s="66"/>
      <c r="U20" s="61"/>
      <c r="V20" s="79"/>
      <c r="W20" s="61"/>
      <c r="X20" s="66"/>
      <c r="Y20" s="124"/>
    </row>
    <row r="21" spans="1:35" s="45" customFormat="1" ht="45.75" customHeight="1">
      <c r="A21" s="324" t="s">
        <v>37</v>
      </c>
      <c r="B21" s="309" t="s">
        <v>465</v>
      </c>
      <c r="C21" s="116" t="s">
        <v>466</v>
      </c>
      <c r="D21" s="117" t="s">
        <v>18</v>
      </c>
      <c r="E21" s="53"/>
      <c r="F21" s="52"/>
      <c r="G21" s="52"/>
      <c r="H21" s="71"/>
      <c r="I21" s="52"/>
      <c r="J21" s="88"/>
      <c r="K21" s="88"/>
      <c r="L21" s="71"/>
      <c r="M21" s="88"/>
      <c r="N21" s="68"/>
      <c r="O21" s="333" t="s">
        <v>37</v>
      </c>
      <c r="P21" s="310" t="s">
        <v>465</v>
      </c>
      <c r="Q21" s="67"/>
      <c r="R21" s="68"/>
      <c r="S21" s="54"/>
      <c r="T21" s="55"/>
      <c r="U21" s="54"/>
      <c r="V21" s="84"/>
      <c r="W21" s="71"/>
      <c r="X21" s="127"/>
    </row>
    <row r="22" spans="1:35" s="45" customFormat="1" ht="53.25" customHeight="1">
      <c r="A22" s="324"/>
      <c r="B22" s="308"/>
      <c r="C22" s="86" t="s">
        <v>467</v>
      </c>
      <c r="D22" s="87" t="s">
        <v>23</v>
      </c>
      <c r="E22" s="61"/>
      <c r="F22" s="68"/>
      <c r="G22" s="100" t="s">
        <v>468</v>
      </c>
      <c r="H22" s="157" t="s">
        <v>18</v>
      </c>
      <c r="I22" s="61"/>
      <c r="J22" s="61"/>
      <c r="K22" s="67"/>
      <c r="L22" s="76"/>
      <c r="M22" s="61"/>
      <c r="N22" s="79"/>
      <c r="O22" s="333"/>
      <c r="P22" s="311"/>
      <c r="Q22" s="80" t="s">
        <v>411</v>
      </c>
      <c r="R22" s="92" t="s">
        <v>34</v>
      </c>
      <c r="S22" s="67"/>
      <c r="T22" s="68"/>
      <c r="U22" s="61"/>
      <c r="V22" s="66"/>
      <c r="W22" s="61"/>
      <c r="X22" s="66"/>
      <c r="Y22" s="124"/>
    </row>
    <row r="23" spans="1:35" s="45" customFormat="1" ht="42.75" customHeight="1">
      <c r="A23" s="325" t="s">
        <v>45</v>
      </c>
      <c r="B23" s="309" t="s">
        <v>469</v>
      </c>
      <c r="C23" s="90" t="s">
        <v>440</v>
      </c>
      <c r="D23" s="214" t="s">
        <v>18</v>
      </c>
      <c r="E23" s="217" t="s">
        <v>441</v>
      </c>
      <c r="F23" s="214" t="s">
        <v>18</v>
      </c>
      <c r="G23" s="52"/>
      <c r="H23" s="52"/>
      <c r="I23" s="88"/>
      <c r="J23" s="73"/>
      <c r="K23" s="53"/>
      <c r="L23" s="71"/>
      <c r="M23" s="88"/>
      <c r="N23" s="71"/>
      <c r="O23" s="332" t="s">
        <v>45</v>
      </c>
      <c r="P23" s="312" t="s">
        <v>469</v>
      </c>
      <c r="Q23" s="67"/>
      <c r="R23" s="68"/>
      <c r="S23" s="53"/>
      <c r="T23" s="73"/>
      <c r="U23" s="52"/>
      <c r="V23" s="73"/>
      <c r="W23" s="73"/>
      <c r="X23" s="127"/>
    </row>
    <row r="24" spans="1:35" s="45" customFormat="1" ht="49.5" customHeight="1">
      <c r="A24" s="326"/>
      <c r="B24" s="308"/>
      <c r="C24" s="61"/>
      <c r="D24" s="55"/>
      <c r="E24" s="61"/>
      <c r="F24" s="61"/>
      <c r="G24" s="61"/>
      <c r="H24" s="67"/>
      <c r="I24" s="125" t="s">
        <v>473</v>
      </c>
      <c r="J24" s="126" t="s">
        <v>23</v>
      </c>
      <c r="K24" s="61"/>
      <c r="L24" s="84"/>
      <c r="M24" s="61"/>
      <c r="N24" s="61"/>
      <c r="O24" s="334"/>
      <c r="P24" s="313"/>
      <c r="Q24" s="61"/>
      <c r="R24" s="66"/>
      <c r="S24" s="61"/>
      <c r="T24" s="66"/>
      <c r="U24" s="61"/>
      <c r="V24" s="79"/>
      <c r="W24" s="80" t="s">
        <v>442</v>
      </c>
      <c r="X24" s="92" t="s">
        <v>34</v>
      </c>
      <c r="Y24" s="124"/>
    </row>
    <row r="25" spans="1:35" s="45" customFormat="1" ht="50.25" customHeight="1">
      <c r="A25" s="324" t="s">
        <v>52</v>
      </c>
      <c r="B25" s="307" t="s">
        <v>470</v>
      </c>
      <c r="C25" s="53"/>
      <c r="D25" s="52"/>
      <c r="E25" s="52"/>
      <c r="F25" s="71"/>
      <c r="H25" s="52"/>
      <c r="I25" s="53"/>
      <c r="J25" s="53"/>
      <c r="K25" s="52"/>
      <c r="L25" s="52"/>
      <c r="M25" s="88"/>
      <c r="N25" s="71"/>
      <c r="O25" s="333" t="s">
        <v>52</v>
      </c>
      <c r="P25" s="310" t="s">
        <v>470</v>
      </c>
      <c r="Q25" s="52"/>
      <c r="R25" s="84"/>
      <c r="S25" s="88"/>
      <c r="T25" s="71"/>
      <c r="U25" s="54"/>
      <c r="V25" s="55"/>
      <c r="W25" s="129"/>
      <c r="X25" s="130"/>
    </row>
    <row r="26" spans="1:35" s="45" customFormat="1" ht="43.5" customHeight="1">
      <c r="A26" s="324"/>
      <c r="B26" s="308"/>
      <c r="C26" s="89" t="s">
        <v>430</v>
      </c>
      <c r="D26" s="78" t="s">
        <v>18</v>
      </c>
      <c r="E26" s="89" t="s">
        <v>472</v>
      </c>
      <c r="F26" s="78" t="s">
        <v>18</v>
      </c>
      <c r="G26" s="67"/>
      <c r="H26" s="54"/>
      <c r="I26" s="89" t="s">
        <v>444</v>
      </c>
      <c r="J26" s="87" t="s">
        <v>23</v>
      </c>
      <c r="K26" s="89" t="s">
        <v>439</v>
      </c>
      <c r="L26" s="218" t="s">
        <v>23</v>
      </c>
      <c r="M26" s="61"/>
      <c r="N26" s="61"/>
      <c r="O26" s="333"/>
      <c r="P26" s="311"/>
      <c r="Q26" s="54"/>
      <c r="R26" s="61"/>
      <c r="S26" s="61"/>
      <c r="T26" s="66"/>
      <c r="U26" s="67"/>
      <c r="V26" s="68"/>
      <c r="W26" s="67"/>
      <c r="X26" s="132"/>
    </row>
    <row r="27" spans="1:35" s="45" customFormat="1" ht="40.5" customHeight="1">
      <c r="A27" s="70" t="s">
        <v>60</v>
      </c>
      <c r="B27" s="284" t="s">
        <v>474</v>
      </c>
      <c r="C27" s="52"/>
      <c r="D27" s="71"/>
      <c r="E27" s="52"/>
      <c r="F27" s="71"/>
      <c r="G27" s="52"/>
      <c r="H27" s="71"/>
      <c r="I27" s="54"/>
      <c r="J27" s="71"/>
      <c r="K27" s="52"/>
      <c r="L27" s="71"/>
      <c r="M27" s="53"/>
      <c r="N27" s="93"/>
      <c r="O27" s="56" t="s">
        <v>60</v>
      </c>
      <c r="P27" s="285" t="s">
        <v>474</v>
      </c>
      <c r="Q27" s="103"/>
      <c r="R27" s="104"/>
      <c r="S27" s="133"/>
      <c r="T27" s="73"/>
      <c r="U27" s="52"/>
      <c r="V27" s="73"/>
      <c r="W27" s="97"/>
      <c r="X27" s="134"/>
    </row>
    <row r="28" spans="1:35" s="45" customFormat="1" ht="40.5" hidden="1" customHeight="1">
      <c r="A28" s="105" t="s">
        <v>62</v>
      </c>
      <c r="B28" s="106"/>
      <c r="C28" s="59"/>
      <c r="D28" s="58"/>
      <c r="E28" s="59"/>
      <c r="F28" s="58"/>
      <c r="G28" s="59"/>
      <c r="H28" s="58"/>
      <c r="I28" s="59"/>
      <c r="J28" s="58"/>
      <c r="K28" s="67"/>
      <c r="L28" s="58"/>
      <c r="M28" s="67"/>
      <c r="N28" s="107"/>
      <c r="O28" s="108" t="s">
        <v>62</v>
      </c>
      <c r="P28" s="286" t="s">
        <v>100</v>
      </c>
      <c r="Q28" s="109"/>
      <c r="R28" s="110"/>
      <c r="S28" s="135"/>
      <c r="T28" s="68"/>
      <c r="U28" s="59"/>
      <c r="V28" s="68"/>
      <c r="W28" s="59"/>
      <c r="X28" s="60"/>
    </row>
    <row r="29" spans="1:35" ht="24.95" customHeight="1">
      <c r="A29" s="304" t="s">
        <v>3</v>
      </c>
      <c r="B29" s="305"/>
      <c r="C29" s="50" t="s">
        <v>11</v>
      </c>
      <c r="D29" s="50" t="s">
        <v>5</v>
      </c>
      <c r="E29" s="50" t="s">
        <v>12</v>
      </c>
      <c r="F29" s="50" t="s">
        <v>5</v>
      </c>
      <c r="G29" s="50" t="s">
        <v>13</v>
      </c>
      <c r="H29" s="50" t="s">
        <v>5</v>
      </c>
      <c r="I29" s="50" t="s">
        <v>101</v>
      </c>
      <c r="J29" s="50" t="s">
        <v>5</v>
      </c>
      <c r="K29" s="280" t="s">
        <v>9</v>
      </c>
      <c r="L29" s="281" t="s">
        <v>5</v>
      </c>
      <c r="M29" s="280" t="s">
        <v>10</v>
      </c>
      <c r="N29" s="287" t="s">
        <v>5</v>
      </c>
      <c r="O29" s="304" t="s">
        <v>3</v>
      </c>
      <c r="P29" s="306"/>
      <c r="Q29" s="51" t="s">
        <v>11</v>
      </c>
      <c r="R29" s="50" t="s">
        <v>5</v>
      </c>
      <c r="S29" s="50" t="s">
        <v>12</v>
      </c>
      <c r="T29" s="50" t="s">
        <v>5</v>
      </c>
      <c r="U29" s="50" t="s">
        <v>13</v>
      </c>
      <c r="V29" s="50" t="s">
        <v>5</v>
      </c>
      <c r="W29" s="50" t="s">
        <v>14</v>
      </c>
      <c r="X29" s="112" t="s">
        <v>5</v>
      </c>
      <c r="Y29" s="45"/>
      <c r="Z29" s="45"/>
      <c r="AA29" s="45"/>
      <c r="AB29" s="45"/>
      <c r="AC29" s="45"/>
      <c r="AD29" s="45"/>
      <c r="AE29" s="45"/>
      <c r="AF29" s="45"/>
      <c r="AG29" s="45"/>
      <c r="AI29" s="45"/>
    </row>
    <row r="30" spans="1:35" s="46" customFormat="1" ht="45" customHeight="1">
      <c r="A30" s="327" t="s">
        <v>15</v>
      </c>
      <c r="B30" s="307" t="s">
        <v>475</v>
      </c>
      <c r="C30" s="94" t="s">
        <v>494</v>
      </c>
      <c r="D30" s="95" t="s">
        <v>18</v>
      </c>
      <c r="E30" s="53"/>
      <c r="F30" s="67"/>
      <c r="G30" s="53"/>
      <c r="H30" s="71"/>
      <c r="I30" s="94" t="s">
        <v>448</v>
      </c>
      <c r="J30" s="95" t="s">
        <v>18</v>
      </c>
      <c r="K30" s="67"/>
      <c r="L30" s="68"/>
      <c r="M30" s="54"/>
      <c r="N30" s="136"/>
      <c r="O30" s="333" t="s">
        <v>15</v>
      </c>
      <c r="P30" s="310" t="s">
        <v>475</v>
      </c>
      <c r="Q30" s="137"/>
      <c r="R30" s="84"/>
      <c r="S30" s="88"/>
      <c r="T30" s="84"/>
      <c r="U30" s="54"/>
      <c r="V30" s="55"/>
      <c r="W30" s="114"/>
      <c r="X30" s="115"/>
      <c r="Y30" s="45"/>
      <c r="Z30" s="45"/>
      <c r="AA30" s="45"/>
      <c r="AB30" s="45"/>
      <c r="AC30" s="45"/>
      <c r="AD30" s="45"/>
      <c r="AE30" s="45"/>
      <c r="AF30" s="45"/>
      <c r="AG30" s="45"/>
      <c r="AH30"/>
      <c r="AI30" s="45"/>
    </row>
    <row r="31" spans="1:35" s="46" customFormat="1" ht="38.25" customHeight="1">
      <c r="A31" s="327"/>
      <c r="B31" s="308"/>
      <c r="C31" s="88"/>
      <c r="D31" s="61"/>
      <c r="E31" s="67"/>
      <c r="F31" s="67"/>
      <c r="G31" s="67"/>
      <c r="H31" s="67"/>
      <c r="I31" s="88"/>
      <c r="J31" s="61"/>
      <c r="K31" s="63" t="s">
        <v>418</v>
      </c>
      <c r="L31" s="64" t="s">
        <v>23</v>
      </c>
      <c r="M31" s="67"/>
      <c r="N31" s="138"/>
      <c r="O31" s="333"/>
      <c r="P31" s="311"/>
      <c r="Q31" s="61"/>
      <c r="R31" s="66"/>
      <c r="S31" s="67"/>
      <c r="T31" s="68"/>
      <c r="U31" s="61"/>
      <c r="V31" s="68"/>
      <c r="W31" s="61"/>
      <c r="X31" s="69"/>
      <c r="Y31" s="45"/>
      <c r="Z31" s="45"/>
      <c r="AA31" s="45"/>
      <c r="AB31" s="45"/>
      <c r="AC31" s="45"/>
      <c r="AD31" s="45"/>
      <c r="AE31" s="45"/>
      <c r="AF31" s="45"/>
      <c r="AG31" s="45"/>
      <c r="AH31"/>
      <c r="AI31" s="45"/>
    </row>
    <row r="32" spans="1:35" s="46" customFormat="1" ht="42" customHeight="1">
      <c r="A32" s="328" t="s">
        <v>25</v>
      </c>
      <c r="B32" s="307" t="s">
        <v>476</v>
      </c>
      <c r="C32" s="52"/>
      <c r="D32" s="53"/>
      <c r="E32" s="53"/>
      <c r="F32" s="53"/>
      <c r="G32" s="52"/>
      <c r="H32" s="71"/>
      <c r="I32" s="52"/>
      <c r="J32" s="71"/>
      <c r="K32" s="52"/>
      <c r="L32" s="71"/>
      <c r="M32" s="53"/>
      <c r="N32" s="73"/>
      <c r="O32" s="332" t="s">
        <v>25</v>
      </c>
      <c r="P32" s="312" t="s">
        <v>476</v>
      </c>
      <c r="Q32" s="72"/>
      <c r="R32" s="71"/>
      <c r="S32" s="52"/>
      <c r="T32" s="71"/>
      <c r="U32" s="52"/>
      <c r="V32" s="71"/>
      <c r="W32" s="52"/>
      <c r="X32" s="98"/>
      <c r="Y32" s="139"/>
      <c r="Z32" s="45"/>
      <c r="AA32" s="45"/>
      <c r="AB32" s="45"/>
      <c r="AC32" s="45"/>
      <c r="AD32" s="45"/>
      <c r="AE32" s="45"/>
      <c r="AF32" s="45"/>
      <c r="AG32" s="45"/>
      <c r="AH32"/>
      <c r="AI32" s="45"/>
    </row>
    <row r="33" spans="1:35" s="46" customFormat="1" ht="39" customHeight="1">
      <c r="A33" s="329"/>
      <c r="B33" s="308"/>
      <c r="C33" s="61"/>
      <c r="D33" s="79"/>
      <c r="E33" s="63" t="s">
        <v>391</v>
      </c>
      <c r="F33" s="63" t="s">
        <v>18</v>
      </c>
      <c r="G33" s="63" t="s">
        <v>294</v>
      </c>
      <c r="H33" s="64" t="s">
        <v>18</v>
      </c>
      <c r="I33" s="63" t="s">
        <v>56</v>
      </c>
      <c r="J33" s="64" t="s">
        <v>23</v>
      </c>
      <c r="K33" s="76"/>
      <c r="L33" s="68"/>
      <c r="M33" s="61"/>
      <c r="N33" s="61"/>
      <c r="O33" s="334"/>
      <c r="P33" s="313"/>
      <c r="Q33" s="67"/>
      <c r="R33" s="79"/>
      <c r="S33" s="61"/>
      <c r="T33" s="79"/>
      <c r="U33" s="61"/>
      <c r="V33" s="79"/>
      <c r="W33" s="80" t="s">
        <v>368</v>
      </c>
      <c r="X33" s="81" t="s">
        <v>34</v>
      </c>
      <c r="Y33" s="45"/>
      <c r="Z33" s="45"/>
      <c r="AA33" s="45"/>
      <c r="AB33" s="45"/>
      <c r="AC33" s="45"/>
      <c r="AD33" s="45"/>
      <c r="AE33" s="45"/>
      <c r="AF33" s="45"/>
      <c r="AG33" s="45"/>
      <c r="AH33"/>
      <c r="AI33" s="45"/>
    </row>
    <row r="34" spans="1:35" s="46" customFormat="1" ht="45" customHeight="1">
      <c r="A34" s="327" t="s">
        <v>37</v>
      </c>
      <c r="B34" s="307" t="s">
        <v>477</v>
      </c>
      <c r="C34" s="140" t="s">
        <v>478</v>
      </c>
      <c r="D34" s="141" t="s">
        <v>23</v>
      </c>
      <c r="E34" s="52"/>
      <c r="F34" s="52"/>
      <c r="G34" s="64" t="s">
        <v>50</v>
      </c>
      <c r="H34" s="216" t="s">
        <v>23</v>
      </c>
      <c r="I34" s="53"/>
      <c r="J34" s="73"/>
      <c r="K34" s="52"/>
      <c r="L34" s="52"/>
      <c r="M34" s="88"/>
      <c r="N34" s="52"/>
      <c r="O34" s="333" t="s">
        <v>37</v>
      </c>
      <c r="P34" s="310" t="s">
        <v>477</v>
      </c>
      <c r="Q34" s="120"/>
      <c r="R34" s="142"/>
      <c r="S34" s="142"/>
      <c r="T34" s="142"/>
      <c r="U34" s="142"/>
      <c r="V34" s="142"/>
      <c r="W34" s="142"/>
      <c r="X34" s="115"/>
      <c r="Y34" s="45"/>
      <c r="Z34" s="45"/>
      <c r="AA34" s="45"/>
      <c r="AB34" s="45"/>
      <c r="AC34" s="45"/>
      <c r="AD34" s="45"/>
      <c r="AE34" s="45"/>
      <c r="AF34" s="45"/>
      <c r="AG34" s="45"/>
      <c r="AH34"/>
      <c r="AI34" s="45"/>
    </row>
    <row r="35" spans="1:35" s="46" customFormat="1" ht="45" customHeight="1">
      <c r="A35" s="327"/>
      <c r="B35" s="308"/>
      <c r="C35" s="64" t="s">
        <v>496</v>
      </c>
      <c r="D35" s="64" t="s">
        <v>18</v>
      </c>
      <c r="E35" s="61"/>
      <c r="F35" s="79"/>
      <c r="G35" s="89" t="s">
        <v>452</v>
      </c>
      <c r="H35" s="219" t="s">
        <v>18</v>
      </c>
      <c r="I35" s="67"/>
      <c r="J35" s="61"/>
      <c r="K35" s="64" t="s">
        <v>389</v>
      </c>
      <c r="L35" s="65" t="s">
        <v>23</v>
      </c>
      <c r="M35" s="143"/>
      <c r="N35" s="144"/>
      <c r="O35" s="333"/>
      <c r="P35" s="311"/>
      <c r="Q35" s="61"/>
      <c r="R35" s="79"/>
      <c r="S35" s="61"/>
      <c r="T35" s="67"/>
      <c r="U35" s="80" t="s">
        <v>453</v>
      </c>
      <c r="V35" s="92" t="s">
        <v>44</v>
      </c>
      <c r="W35" s="80" t="s">
        <v>395</v>
      </c>
      <c r="X35" s="92" t="s">
        <v>44</v>
      </c>
      <c r="Y35" s="124"/>
      <c r="Z35" s="45"/>
      <c r="AA35" s="45"/>
      <c r="AB35" s="45"/>
      <c r="AC35" s="45"/>
      <c r="AD35" s="45"/>
      <c r="AE35" s="45"/>
      <c r="AF35" s="45"/>
      <c r="AG35" s="45"/>
      <c r="AH35"/>
      <c r="AI35" s="45"/>
    </row>
    <row r="36" spans="1:35" s="46" customFormat="1" ht="48" customHeight="1">
      <c r="A36" s="325" t="s">
        <v>45</v>
      </c>
      <c r="B36" s="307" t="s">
        <v>479</v>
      </c>
      <c r="C36" s="94" t="s">
        <v>455</v>
      </c>
      <c r="D36" s="94" t="s">
        <v>18</v>
      </c>
      <c r="E36" s="67"/>
      <c r="F36" s="67"/>
      <c r="G36" s="94" t="s">
        <v>456</v>
      </c>
      <c r="H36" s="94" t="s">
        <v>18</v>
      </c>
      <c r="I36" s="52"/>
      <c r="J36" s="71"/>
      <c r="K36" s="52"/>
      <c r="L36" s="68"/>
      <c r="M36" s="71"/>
      <c r="N36" s="52"/>
      <c r="O36" s="332" t="s">
        <v>45</v>
      </c>
      <c r="P36" s="312" t="s">
        <v>479</v>
      </c>
      <c r="Q36" s="120"/>
      <c r="R36" s="142"/>
      <c r="S36" s="54"/>
      <c r="T36" s="71"/>
      <c r="U36" s="88"/>
      <c r="V36" s="71"/>
      <c r="W36" s="52"/>
      <c r="X36" s="132"/>
      <c r="Y36" s="45"/>
      <c r="Z36" s="45"/>
      <c r="AA36" s="45"/>
      <c r="AB36" s="45"/>
      <c r="AC36" s="45"/>
      <c r="AD36" s="45"/>
      <c r="AE36" s="45"/>
      <c r="AF36" s="45"/>
      <c r="AG36" s="45"/>
      <c r="AH36"/>
      <c r="AI36" s="45"/>
    </row>
    <row r="37" spans="1:35" s="46" customFormat="1" ht="45.75" customHeight="1">
      <c r="A37" s="326"/>
      <c r="B37" s="308"/>
      <c r="C37" s="99" t="s">
        <v>457</v>
      </c>
      <c r="D37" s="119" t="s">
        <v>23</v>
      </c>
      <c r="E37" s="67"/>
      <c r="F37" s="67"/>
      <c r="G37" s="61"/>
      <c r="H37" s="68"/>
      <c r="I37" s="63" t="s">
        <v>402</v>
      </c>
      <c r="J37" s="64" t="s">
        <v>23</v>
      </c>
      <c r="K37" s="67"/>
      <c r="L37" s="61"/>
      <c r="M37" s="88"/>
      <c r="N37" s="144"/>
      <c r="O37" s="334"/>
      <c r="P37" s="313"/>
      <c r="Q37" s="61"/>
      <c r="R37" s="79"/>
      <c r="S37" s="80" t="s">
        <v>400</v>
      </c>
      <c r="T37" s="81" t="s">
        <v>34</v>
      </c>
      <c r="U37" s="61"/>
      <c r="V37" s="79"/>
      <c r="W37" s="61"/>
      <c r="X37" s="79"/>
      <c r="Y37" s="124"/>
      <c r="Z37" s="45"/>
      <c r="AA37" s="45"/>
      <c r="AB37" s="45"/>
      <c r="AC37" s="45"/>
      <c r="AD37" s="45"/>
      <c r="AE37" s="45"/>
      <c r="AF37" s="45"/>
      <c r="AG37" s="45"/>
      <c r="AH37"/>
      <c r="AI37" s="45"/>
    </row>
    <row r="38" spans="1:35" s="45" customFormat="1" ht="36.75" customHeight="1">
      <c r="A38" s="324" t="s">
        <v>52</v>
      </c>
      <c r="B38" s="307" t="s">
        <v>480</v>
      </c>
      <c r="C38" s="94" t="s">
        <v>481</v>
      </c>
      <c r="D38" s="95" t="s">
        <v>18</v>
      </c>
      <c r="E38" s="52"/>
      <c r="F38" s="73"/>
      <c r="G38" s="94" t="s">
        <v>482</v>
      </c>
      <c r="H38" s="95" t="s">
        <v>18</v>
      </c>
      <c r="I38" s="77" t="s">
        <v>459</v>
      </c>
      <c r="J38" s="214" t="s">
        <v>23</v>
      </c>
      <c r="K38" s="217" t="s">
        <v>460</v>
      </c>
      <c r="L38" s="87" t="s">
        <v>23</v>
      </c>
      <c r="M38" s="52"/>
      <c r="N38" s="71"/>
      <c r="O38" s="333" t="s">
        <v>52</v>
      </c>
      <c r="P38" s="310" t="s">
        <v>480</v>
      </c>
      <c r="Q38" s="145"/>
      <c r="R38" s="55"/>
      <c r="S38" s="52"/>
      <c r="T38" s="71"/>
      <c r="U38" s="54"/>
      <c r="V38" s="55"/>
      <c r="W38" s="129"/>
      <c r="X38" s="130"/>
      <c r="AH38"/>
    </row>
    <row r="39" spans="1:35" s="45" customFormat="1" ht="41.25" customHeight="1">
      <c r="A39" s="324"/>
      <c r="B39" s="308"/>
      <c r="C39" s="61"/>
      <c r="D39" s="61"/>
      <c r="E39" s="64" t="s">
        <v>289</v>
      </c>
      <c r="F39" s="64" t="s">
        <v>23</v>
      </c>
      <c r="G39" s="61"/>
      <c r="H39" s="67"/>
      <c r="I39" s="61"/>
      <c r="J39" s="67"/>
      <c r="K39" s="67"/>
      <c r="L39" s="61"/>
      <c r="M39" s="61"/>
      <c r="N39" s="67"/>
      <c r="O39" s="333"/>
      <c r="P39" s="311"/>
      <c r="Q39" s="61"/>
      <c r="R39" s="66"/>
      <c r="S39" s="67"/>
      <c r="T39" s="68"/>
      <c r="U39" s="61"/>
      <c r="V39" s="79"/>
      <c r="W39" s="61"/>
      <c r="X39" s="79"/>
      <c r="Y39" s="124"/>
      <c r="AH39"/>
    </row>
    <row r="40" spans="1:35" s="45" customFormat="1" ht="40.5" customHeight="1">
      <c r="A40" s="101" t="s">
        <v>60</v>
      </c>
      <c r="B40" s="283" t="s">
        <v>483</v>
      </c>
      <c r="C40" s="122" t="s">
        <v>99</v>
      </c>
      <c r="D40" s="123" t="s">
        <v>23</v>
      </c>
      <c r="E40" s="52" t="s">
        <v>113</v>
      </c>
      <c r="F40" s="71"/>
      <c r="G40" s="52"/>
      <c r="H40" s="71"/>
      <c r="I40" s="52"/>
      <c r="J40" s="71"/>
      <c r="K40" s="71"/>
      <c r="L40" s="146"/>
      <c r="M40" s="71"/>
      <c r="N40" s="147"/>
      <c r="O40" s="102" t="s">
        <v>60</v>
      </c>
      <c r="P40" s="285" t="s">
        <v>483</v>
      </c>
      <c r="Q40" s="103"/>
      <c r="R40" s="104"/>
      <c r="S40" s="148"/>
      <c r="T40" s="71"/>
      <c r="U40" s="146"/>
      <c r="V40" s="71"/>
      <c r="W40" s="53"/>
      <c r="X40" s="98"/>
      <c r="AH40"/>
    </row>
    <row r="41" spans="1:35" s="45" customFormat="1" ht="40.5" hidden="1" customHeight="1">
      <c r="A41" s="105" t="s">
        <v>62</v>
      </c>
      <c r="B41" s="149"/>
      <c r="C41" s="59"/>
      <c r="D41" s="58"/>
      <c r="E41" s="59"/>
      <c r="F41" s="58"/>
      <c r="G41" s="59"/>
      <c r="H41" s="58"/>
      <c r="I41" s="58"/>
      <c r="J41" s="58"/>
      <c r="K41" s="58"/>
      <c r="L41" s="150"/>
      <c r="M41" s="58"/>
      <c r="N41" s="151"/>
      <c r="O41" s="108" t="s">
        <v>62</v>
      </c>
      <c r="P41" s="288" t="s">
        <v>114</v>
      </c>
      <c r="Q41" s="109"/>
      <c r="R41" s="110"/>
      <c r="S41" s="152"/>
      <c r="T41" s="58"/>
      <c r="U41" s="150"/>
      <c r="V41" s="58"/>
      <c r="W41" s="67"/>
      <c r="X41" s="60"/>
    </row>
    <row r="42" spans="1:35" ht="24.95" customHeight="1">
      <c r="A42" s="304" t="s">
        <v>3</v>
      </c>
      <c r="B42" s="305"/>
      <c r="C42" s="50" t="s">
        <v>11</v>
      </c>
      <c r="D42" s="50" t="s">
        <v>5</v>
      </c>
      <c r="E42" s="50" t="s">
        <v>12</v>
      </c>
      <c r="F42" s="50" t="s">
        <v>5</v>
      </c>
      <c r="G42" s="50" t="s">
        <v>13</v>
      </c>
      <c r="H42" s="50" t="s">
        <v>5</v>
      </c>
      <c r="I42" s="50" t="s">
        <v>14</v>
      </c>
      <c r="J42" s="50" t="s">
        <v>5</v>
      </c>
      <c r="K42" s="280" t="s">
        <v>9</v>
      </c>
      <c r="L42" s="281" t="s">
        <v>5</v>
      </c>
      <c r="M42" s="280" t="s">
        <v>10</v>
      </c>
      <c r="N42" s="287" t="s">
        <v>5</v>
      </c>
      <c r="O42" s="304" t="s">
        <v>3</v>
      </c>
      <c r="P42" s="306"/>
      <c r="Q42" s="51" t="s">
        <v>11</v>
      </c>
      <c r="R42" s="50" t="s">
        <v>5</v>
      </c>
      <c r="S42" s="50" t="s">
        <v>12</v>
      </c>
      <c r="T42" s="50" t="s">
        <v>5</v>
      </c>
      <c r="U42" s="50" t="s">
        <v>13</v>
      </c>
      <c r="V42" s="50" t="s">
        <v>5</v>
      </c>
      <c r="W42" s="50" t="s">
        <v>14</v>
      </c>
      <c r="X42" s="112" t="s">
        <v>5</v>
      </c>
    </row>
    <row r="43" spans="1:35" s="45" customFormat="1" ht="44.25" customHeight="1">
      <c r="A43" s="324" t="s">
        <v>15</v>
      </c>
      <c r="B43" s="307" t="s">
        <v>484</v>
      </c>
      <c r="C43" s="52"/>
      <c r="D43" s="52"/>
      <c r="E43" s="88"/>
      <c r="F43" s="88"/>
      <c r="G43" s="54"/>
      <c r="H43" s="88"/>
      <c r="I43" s="67"/>
      <c r="J43" s="67"/>
      <c r="K43" s="54"/>
      <c r="L43" s="84"/>
      <c r="M43" s="55"/>
      <c r="N43" s="136"/>
      <c r="O43" s="333" t="s">
        <v>15</v>
      </c>
      <c r="P43" s="310" t="s">
        <v>484</v>
      </c>
      <c r="Q43" s="52"/>
      <c r="R43" s="71"/>
      <c r="S43" s="52"/>
      <c r="T43" s="71"/>
      <c r="U43" s="54"/>
      <c r="V43" s="84"/>
      <c r="W43" s="54"/>
      <c r="X43" s="153"/>
    </row>
    <row r="44" spans="1:35" s="45" customFormat="1" ht="40.5" customHeight="1">
      <c r="A44" s="324"/>
      <c r="B44" s="308"/>
      <c r="C44" s="211" t="s">
        <v>497</v>
      </c>
      <c r="D44" s="220" t="s">
        <v>18</v>
      </c>
      <c r="E44" s="59"/>
      <c r="F44" s="79"/>
      <c r="G44" s="61"/>
      <c r="H44" s="61"/>
      <c r="I44" s="67"/>
      <c r="J44" s="61"/>
      <c r="K44" s="64" t="s">
        <v>308</v>
      </c>
      <c r="L44" s="63" t="s">
        <v>23</v>
      </c>
      <c r="M44" s="67"/>
      <c r="N44" s="74"/>
      <c r="O44" s="333"/>
      <c r="P44" s="311"/>
      <c r="Q44" s="76"/>
      <c r="R44" s="84"/>
      <c r="S44" s="76"/>
      <c r="T44" s="84"/>
      <c r="U44" s="67"/>
      <c r="V44" s="68"/>
      <c r="W44" s="61"/>
      <c r="X44" s="66"/>
      <c r="Y44" s="124"/>
    </row>
    <row r="45" spans="1:35" s="45" customFormat="1" ht="46.5" customHeight="1">
      <c r="A45" s="325" t="s">
        <v>25</v>
      </c>
      <c r="B45" s="307" t="s">
        <v>485</v>
      </c>
      <c r="C45" s="67"/>
      <c r="D45" s="73"/>
      <c r="E45" s="52"/>
      <c r="F45" s="71"/>
      <c r="G45" s="54"/>
      <c r="H45" s="68"/>
      <c r="I45" s="52"/>
      <c r="J45" s="84"/>
      <c r="K45" s="52"/>
      <c r="L45" s="71"/>
      <c r="M45" s="52"/>
      <c r="N45" s="71"/>
      <c r="O45" s="332" t="s">
        <v>25</v>
      </c>
      <c r="P45" s="312" t="s">
        <v>485</v>
      </c>
      <c r="Q45" s="52"/>
      <c r="R45" s="71"/>
      <c r="S45" s="52"/>
      <c r="T45" s="71"/>
      <c r="U45" s="120"/>
      <c r="V45" s="120"/>
      <c r="W45" s="120"/>
      <c r="X45" s="155"/>
    </row>
    <row r="46" spans="1:35" s="45" customFormat="1" ht="46.5" customHeight="1">
      <c r="A46" s="326"/>
      <c r="B46" s="308"/>
      <c r="C46" s="119" t="s">
        <v>486</v>
      </c>
      <c r="D46" s="100" t="s">
        <v>18</v>
      </c>
      <c r="E46" s="63" t="s">
        <v>463</v>
      </c>
      <c r="F46" s="156" t="s">
        <v>18</v>
      </c>
      <c r="G46" s="77" t="s">
        <v>438</v>
      </c>
      <c r="H46" s="87" t="s">
        <v>23</v>
      </c>
      <c r="I46" s="89" t="s">
        <v>434</v>
      </c>
      <c r="J46" s="78" t="s">
        <v>23</v>
      </c>
      <c r="K46" s="61"/>
      <c r="L46" s="79"/>
      <c r="M46" s="54"/>
      <c r="N46" s="79"/>
      <c r="O46" s="334"/>
      <c r="P46" s="313"/>
      <c r="Q46" s="76"/>
      <c r="R46" s="76"/>
      <c r="S46" s="61"/>
      <c r="T46" s="66"/>
      <c r="U46" s="61"/>
      <c r="V46" s="79"/>
      <c r="W46" s="61"/>
      <c r="X46" s="66"/>
      <c r="Y46" s="124"/>
    </row>
    <row r="47" spans="1:35" s="45" customFormat="1" ht="41.25" customHeight="1">
      <c r="A47" s="324" t="s">
        <v>37</v>
      </c>
      <c r="B47" s="307" t="s">
        <v>487</v>
      </c>
      <c r="C47" s="52"/>
      <c r="D47" s="71"/>
      <c r="E47" s="53"/>
      <c r="F47" s="73"/>
      <c r="G47" s="52"/>
      <c r="H47" s="73"/>
      <c r="I47" s="67"/>
      <c r="J47" s="68"/>
      <c r="K47" s="52"/>
      <c r="L47" s="71"/>
      <c r="M47" s="52"/>
      <c r="N47" s="71"/>
      <c r="O47" s="333" t="s">
        <v>37</v>
      </c>
      <c r="P47" s="310" t="s">
        <v>487</v>
      </c>
      <c r="Q47" s="67"/>
      <c r="R47" s="68"/>
      <c r="S47" s="54"/>
      <c r="T47" s="55"/>
      <c r="U47" s="54"/>
      <c r="V47" s="158"/>
      <c r="W47" s="129"/>
      <c r="X47" s="159"/>
    </row>
    <row r="48" spans="1:35" s="45" customFormat="1" ht="43.5" customHeight="1">
      <c r="A48" s="324"/>
      <c r="B48" s="308"/>
      <c r="C48" s="90" t="s">
        <v>467</v>
      </c>
      <c r="D48" s="87" t="s">
        <v>23</v>
      </c>
      <c r="E48" s="61"/>
      <c r="F48" s="79"/>
      <c r="G48" s="119" t="s">
        <v>488</v>
      </c>
      <c r="H48" s="119" t="s">
        <v>18</v>
      </c>
      <c r="I48" s="61"/>
      <c r="J48" s="79"/>
      <c r="K48" s="221" t="s">
        <v>498</v>
      </c>
      <c r="L48" s="222" t="s">
        <v>23</v>
      </c>
      <c r="M48" s="67"/>
      <c r="N48" s="79"/>
      <c r="O48" s="333"/>
      <c r="P48" s="311"/>
      <c r="Q48" s="80" t="s">
        <v>411</v>
      </c>
      <c r="R48" s="92" t="s">
        <v>34</v>
      </c>
      <c r="S48" s="61"/>
      <c r="T48" s="79"/>
      <c r="U48" s="160"/>
      <c r="V48" s="74"/>
      <c r="W48" s="61"/>
      <c r="X48" s="66"/>
    </row>
    <row r="49" spans="1:25" s="45" customFormat="1" ht="41.25" customHeight="1">
      <c r="A49" s="325" t="s">
        <v>45</v>
      </c>
      <c r="B49" s="307" t="s">
        <v>490</v>
      </c>
      <c r="C49" s="52"/>
      <c r="D49" s="52"/>
      <c r="E49" s="53"/>
      <c r="F49" s="53"/>
      <c r="G49" s="52"/>
      <c r="H49" s="71"/>
      <c r="I49" s="67"/>
      <c r="J49" s="71"/>
      <c r="K49" s="52"/>
      <c r="L49" s="71"/>
      <c r="M49" s="52"/>
      <c r="N49" s="71"/>
      <c r="O49" s="332" t="s">
        <v>45</v>
      </c>
      <c r="P49" s="312" t="s">
        <v>490</v>
      </c>
      <c r="Q49" s="52"/>
      <c r="R49" s="71"/>
      <c r="S49" s="52"/>
      <c r="T49" s="71"/>
      <c r="U49" s="52"/>
      <c r="V49" s="93"/>
      <c r="W49" s="73"/>
      <c r="X49" s="127"/>
    </row>
    <row r="50" spans="1:25" s="45" customFormat="1" ht="45" customHeight="1">
      <c r="A50" s="326"/>
      <c r="B50" s="308"/>
      <c r="C50" s="90" t="s">
        <v>440</v>
      </c>
      <c r="D50" s="87" t="s">
        <v>18</v>
      </c>
      <c r="E50" s="211" t="s">
        <v>359</v>
      </c>
      <c r="F50" s="220" t="s">
        <v>18</v>
      </c>
      <c r="G50" s="88"/>
      <c r="H50" s="79"/>
      <c r="I50" s="63" t="s">
        <v>473</v>
      </c>
      <c r="J50" s="65" t="s">
        <v>23</v>
      </c>
      <c r="K50" s="76"/>
      <c r="L50" s="79"/>
      <c r="M50" s="54"/>
      <c r="N50" s="79"/>
      <c r="O50" s="334"/>
      <c r="P50" s="313"/>
      <c r="Q50" s="76"/>
      <c r="R50" s="76"/>
      <c r="S50" s="76"/>
      <c r="T50" s="76"/>
      <c r="U50" s="67"/>
      <c r="V50" s="66"/>
      <c r="W50" s="80" t="s">
        <v>442</v>
      </c>
      <c r="X50" s="92" t="s">
        <v>34</v>
      </c>
      <c r="Y50" s="124"/>
    </row>
    <row r="51" spans="1:25" s="45" customFormat="1" ht="40.5" customHeight="1">
      <c r="A51" s="325" t="s">
        <v>52</v>
      </c>
      <c r="B51" s="307" t="s">
        <v>491</v>
      </c>
      <c r="C51" s="52"/>
      <c r="D51" s="71"/>
      <c r="E51" s="88"/>
      <c r="F51" s="71"/>
      <c r="G51" s="52"/>
      <c r="H51" s="71"/>
      <c r="I51" s="216" t="s">
        <v>410</v>
      </c>
      <c r="J51" s="64" t="s">
        <v>18</v>
      </c>
      <c r="K51" s="53"/>
      <c r="L51" s="73"/>
      <c r="M51" s="52"/>
      <c r="N51" s="161"/>
      <c r="O51" s="332" t="s">
        <v>52</v>
      </c>
      <c r="P51" s="310" t="s">
        <v>491</v>
      </c>
      <c r="Q51" s="52"/>
      <c r="R51" s="68"/>
      <c r="S51" s="52"/>
      <c r="T51" s="54"/>
      <c r="U51" s="52"/>
      <c r="V51" s="93"/>
      <c r="W51" s="97"/>
      <c r="X51" s="130"/>
    </row>
    <row r="52" spans="1:25" s="45" customFormat="1" ht="45" customHeight="1">
      <c r="A52" s="326"/>
      <c r="B52" s="308"/>
      <c r="C52" s="125" t="s">
        <v>489</v>
      </c>
      <c r="D52" s="223" t="s">
        <v>18</v>
      </c>
      <c r="E52" s="61"/>
      <c r="F52" s="84"/>
      <c r="G52" s="61"/>
      <c r="H52" s="84"/>
      <c r="I52" s="131" t="s">
        <v>444</v>
      </c>
      <c r="J52" s="87" t="s">
        <v>23</v>
      </c>
      <c r="K52" s="89" t="s">
        <v>439</v>
      </c>
      <c r="L52" s="78" t="s">
        <v>23</v>
      </c>
      <c r="M52" s="54"/>
      <c r="N52" s="79"/>
      <c r="O52" s="334"/>
      <c r="P52" s="311"/>
      <c r="Q52" s="61"/>
      <c r="R52" s="79"/>
      <c r="S52" s="61"/>
      <c r="T52" s="79"/>
      <c r="U52" s="162"/>
      <c r="V52" s="79"/>
      <c r="W52" s="61"/>
      <c r="X52" s="79"/>
    </row>
    <row r="53" spans="1:25" s="45" customFormat="1" ht="42.75" customHeight="1">
      <c r="A53" s="163" t="s">
        <v>60</v>
      </c>
      <c r="B53" s="283" t="s">
        <v>492</v>
      </c>
      <c r="C53" s="52"/>
      <c r="D53" s="71"/>
      <c r="E53" s="164"/>
      <c r="F53" s="165"/>
      <c r="G53" s="166"/>
      <c r="H53" s="167"/>
      <c r="I53" s="164"/>
      <c r="J53" s="167"/>
      <c r="K53" s="164"/>
      <c r="L53" s="167"/>
      <c r="M53" s="164"/>
      <c r="N53" s="165"/>
      <c r="O53" s="168" t="s">
        <v>60</v>
      </c>
      <c r="P53" s="285" t="s">
        <v>492</v>
      </c>
      <c r="Q53" s="169"/>
      <c r="R53" s="167"/>
      <c r="S53" s="164"/>
      <c r="T53" s="167"/>
      <c r="U53" s="169"/>
      <c r="V53" s="165"/>
      <c r="W53" s="170"/>
      <c r="X53" s="171"/>
    </row>
    <row r="54" spans="1:25" s="45" customFormat="1" ht="42.75" hidden="1" customHeight="1">
      <c r="A54" s="172" t="s">
        <v>62</v>
      </c>
      <c r="B54" s="173"/>
      <c r="C54" s="88"/>
      <c r="D54" s="84"/>
      <c r="E54" s="54"/>
      <c r="F54" s="55"/>
      <c r="G54" s="174"/>
      <c r="H54" s="55"/>
      <c r="I54" s="54"/>
      <c r="J54" s="55"/>
      <c r="K54" s="54"/>
      <c r="L54" s="55"/>
      <c r="M54" s="88"/>
      <c r="N54" s="55"/>
      <c r="O54" s="175" t="s">
        <v>62</v>
      </c>
      <c r="P54" s="289" t="s">
        <v>126</v>
      </c>
      <c r="Q54" s="129"/>
      <c r="R54" s="176"/>
      <c r="S54" s="88"/>
      <c r="T54" s="55"/>
      <c r="U54" s="145"/>
      <c r="V54" s="136"/>
      <c r="W54" s="129"/>
      <c r="X54" s="177"/>
    </row>
    <row r="55" spans="1:25" ht="29.25" customHeight="1">
      <c r="B55" s="178"/>
      <c r="C55" s="178"/>
      <c r="D55" s="178"/>
      <c r="G55" s="179"/>
      <c r="I55" s="180" t="s">
        <v>127</v>
      </c>
      <c r="J55" s="180"/>
      <c r="K55" s="181" t="s">
        <v>3</v>
      </c>
      <c r="L55" s="181" t="s">
        <v>128</v>
      </c>
      <c r="M55" s="181" t="s">
        <v>3</v>
      </c>
      <c r="N55" s="181" t="s">
        <v>128</v>
      </c>
      <c r="O55" s="314" t="s">
        <v>129</v>
      </c>
      <c r="P55" s="314"/>
      <c r="Q55" s="181" t="s">
        <v>130</v>
      </c>
      <c r="R55" s="181" t="s">
        <v>3</v>
      </c>
      <c r="S55" s="181" t="s">
        <v>128</v>
      </c>
      <c r="T55" s="181" t="s">
        <v>129</v>
      </c>
    </row>
    <row r="56" spans="1:25" ht="29.25" customHeight="1">
      <c r="E56" t="s">
        <v>113</v>
      </c>
      <c r="I56" s="182" t="s">
        <v>131</v>
      </c>
      <c r="J56" s="183"/>
      <c r="K56" s="184">
        <f>2*(COUNTIF($C$4:$J$15,"TRANG")+COUNTIF($Q$4:$X$15,"TRANG")-COUNTIF(G15:J15,"TRANG"))</f>
        <v>18</v>
      </c>
      <c r="L56" s="184">
        <f>2*(COUNTIF($M$4:$N$15,"TRANG")+COUNTIF(K4:L15,"TRANG"))</f>
        <v>6</v>
      </c>
      <c r="M56" s="184">
        <f>2*(COUNTIF($C$4:$J$15,"TRANG")+COUNTIF($Q$4:$X$15,"TRANG")-COUNTIF(I15:L15,"TRANG"))</f>
        <v>18</v>
      </c>
      <c r="N56" s="184">
        <f>2*(COUNTIF($M$4:$N$15,"TRANG")+COUNTIF(K4:L15,"TRANG"))</f>
        <v>6</v>
      </c>
      <c r="O56" s="315">
        <f t="shared" ref="O56:O60" si="0">SUM(M56:N56)</f>
        <v>24</v>
      </c>
      <c r="P56" s="315"/>
      <c r="Q56" s="185" t="s">
        <v>131</v>
      </c>
      <c r="R56" s="184">
        <f>M56+M62+M69+M76</f>
        <v>54</v>
      </c>
      <c r="S56" s="184">
        <f>N56+N62+N69+N76</f>
        <v>22</v>
      </c>
      <c r="T56" s="184">
        <f t="shared" ref="T56:T60" si="1">SUM(R56:S56)</f>
        <v>76</v>
      </c>
    </row>
    <row r="57" spans="1:25" ht="29.25" customHeight="1">
      <c r="E57" t="s">
        <v>113</v>
      </c>
      <c r="I57" s="186" t="s">
        <v>132</v>
      </c>
      <c r="J57" s="187"/>
      <c r="K57" s="188">
        <f>2*(COUNTIF($C$4:$J$15,"UYÊN")+COUNTIF($Q$4:$X$15,"UYÊN")-COUNTIF(G15:J15,"UYÊN"))</f>
        <v>16</v>
      </c>
      <c r="L57" s="188">
        <f>2*(COUNTIF($M$4:$N$15,"UYÊN")+COUNTIF(K4:L15,"UYÊN"))</f>
        <v>0</v>
      </c>
      <c r="M57" s="188">
        <f>2*(COUNTIF($C$4:$J$15,"UYÊN")+COUNTIF($Q$4:$X$15,"UYÊN")-COUNTIF(I15:L15,"UYÊN"))</f>
        <v>16</v>
      </c>
      <c r="N57" s="188">
        <f>2*(COUNTIF($M$4:$N$15,"UYÊN")+COUNTIF(K4:L15,"UYÊN"))</f>
        <v>0</v>
      </c>
      <c r="O57" s="316">
        <f t="shared" si="0"/>
        <v>16</v>
      </c>
      <c r="P57" s="316"/>
      <c r="Q57" s="189" t="s">
        <v>132</v>
      </c>
      <c r="R57" s="188">
        <f>M57+M63+M70+M77</f>
        <v>72</v>
      </c>
      <c r="S57" s="188">
        <f>N57+N63+N70+N77</f>
        <v>0</v>
      </c>
      <c r="T57" s="188">
        <f t="shared" si="1"/>
        <v>72</v>
      </c>
    </row>
    <row r="58" spans="1:25" ht="29.25" customHeight="1">
      <c r="C58" s="190"/>
      <c r="G58" t="s">
        <v>113</v>
      </c>
      <c r="I58" s="191"/>
      <c r="J58" s="192"/>
      <c r="K58" s="193">
        <f>2*(COUNTIF($C$4:$J$15,"NGUYÊN")+COUNTIF($Q$4:$X$15,"NGUYÊN")-COUNTIF(G15:J15,"NGUYÊN"))</f>
        <v>0</v>
      </c>
      <c r="L58" s="193">
        <f>2*(COUNTIF($M$4:$N$15,"NGUYÊN")+COUNTIF(K3:L13,"NGUYÊN"))</f>
        <v>0</v>
      </c>
      <c r="M58" s="193">
        <f>2*(COUNTIF($C$4:$J$15,"NGUYÊN")+COUNTIF($Q$4:$X$15,"NGUYÊN")-COUNTIF(I15:L15,"NGUYÊN"))</f>
        <v>0</v>
      </c>
      <c r="N58" s="193">
        <f>2*(COUNTIF($M$4:$N$15,"NGUYÊN")+COUNTIF(K3:L13,"NGUYÊN"))</f>
        <v>0</v>
      </c>
      <c r="O58" s="317">
        <f t="shared" si="0"/>
        <v>0</v>
      </c>
      <c r="P58" s="317"/>
      <c r="Q58" s="194"/>
      <c r="R58" s="193">
        <f t="shared" ref="R58:S60" si="2">M58+M65+M72+M79</f>
        <v>0</v>
      </c>
      <c r="S58" s="193">
        <f t="shared" si="2"/>
        <v>0</v>
      </c>
      <c r="T58" s="193">
        <f t="shared" si="1"/>
        <v>0</v>
      </c>
    </row>
    <row r="59" spans="1:25" ht="29.25" customHeight="1">
      <c r="I59" s="195" t="s">
        <v>134</v>
      </c>
      <c r="J59" s="196"/>
      <c r="K59" s="197">
        <f>2*(COUNTIF($C$4:$J$15,"HOÀNG")+COUNTIF($Q$4:$X$15,"HOÀNG")-COUNTIF(G16:J16,"HOÀNG"))</f>
        <v>4</v>
      </c>
      <c r="L59" s="197">
        <f>2*(COUNTIF($M$4:$N$15,"HOÀNG")+COUNTIF(K4:L15,"HOÀNG"))</f>
        <v>0</v>
      </c>
      <c r="M59" s="197">
        <f>2*(COUNTIF($C$4:$J$15,"HOÀNG")+COUNTIF($Q$4:$X$15,"HOÀNG")-COUNTIF(I16:L16,"HOÀNG"))</f>
        <v>4</v>
      </c>
      <c r="N59" s="197">
        <f>2*(COUNTIF($M$4:$N$15,"HOÀNG")+COUNTIF(K4:L15,"HOÀNG"))</f>
        <v>0</v>
      </c>
      <c r="O59" s="318">
        <f t="shared" si="0"/>
        <v>4</v>
      </c>
      <c r="P59" s="318"/>
      <c r="Q59" s="195" t="s">
        <v>134</v>
      </c>
      <c r="R59" s="197">
        <f t="shared" si="2"/>
        <v>8</v>
      </c>
      <c r="S59" s="197">
        <f t="shared" si="2"/>
        <v>0</v>
      </c>
      <c r="T59" s="197">
        <f t="shared" si="1"/>
        <v>8</v>
      </c>
    </row>
    <row r="60" spans="1:25" ht="29.25" customHeight="1">
      <c r="I60" s="198" t="s">
        <v>135</v>
      </c>
      <c r="J60" s="199"/>
      <c r="K60" s="200">
        <f>2*(COUNTIF($C$4:$J$15,"HIẾU")+COUNTIF($Q$4:$X$15,"HIẾU")-COUNTIF(G17:J17,"HIẾU"))</f>
        <v>6</v>
      </c>
      <c r="L60" s="200">
        <f>2*(COUNTIF($M$4:$N$15,"HIẾU")+COUNTIF(K5:L16,"HIẾU"))</f>
        <v>0</v>
      </c>
      <c r="M60" s="200">
        <f>2*(COUNTIF($C$4:$J$15,"HIẾU")+COUNTIF($Q$4:$X$15,"HIẾU")-COUNTIF(I18:L18,"HIẾU"))</f>
        <v>6</v>
      </c>
      <c r="N60" s="200">
        <f>2*(COUNTIF($M$4:$N$15,"HIẾU")+COUNTIF(K5:L16,"HIẾU"))</f>
        <v>0</v>
      </c>
      <c r="O60" s="319">
        <f t="shared" si="0"/>
        <v>6</v>
      </c>
      <c r="P60" s="320"/>
      <c r="Q60" s="200" t="s">
        <v>135</v>
      </c>
      <c r="R60" s="201">
        <f>M60+M67+M74+M81</f>
        <v>18</v>
      </c>
      <c r="S60" s="201">
        <f t="shared" si="2"/>
        <v>0</v>
      </c>
      <c r="T60" s="201">
        <f t="shared" si="1"/>
        <v>18</v>
      </c>
    </row>
    <row r="61" spans="1:25" ht="29.25" customHeight="1">
      <c r="I61" s="180" t="s">
        <v>136</v>
      </c>
      <c r="J61" s="202"/>
      <c r="K61" s="181" t="s">
        <v>3</v>
      </c>
      <c r="L61" s="181" t="s">
        <v>128</v>
      </c>
      <c r="M61" s="181" t="s">
        <v>3</v>
      </c>
      <c r="N61" s="181" t="s">
        <v>128</v>
      </c>
      <c r="O61" s="314" t="s">
        <v>129</v>
      </c>
      <c r="P61" s="314"/>
      <c r="T61" s="203"/>
      <c r="U61" t="s">
        <v>137</v>
      </c>
    </row>
    <row r="62" spans="1:25" ht="29.25" customHeight="1">
      <c r="I62" s="182" t="s">
        <v>131</v>
      </c>
      <c r="J62" s="183"/>
      <c r="K62" s="184">
        <f>2*(COUNTIF($C$17:$J$28,"TRANG")+COUNTIF($Q$17:$X$28,"TRANG")-COUNTIF(G28:J28,"TRANG"))</f>
        <v>10</v>
      </c>
      <c r="L62" s="184">
        <f>2*(COUNTIF($M$17:$N$28,"TRANG")+COUNTIF(K17:L28,"TRANG"))</f>
        <v>4</v>
      </c>
      <c r="M62" s="184">
        <f>2*(COUNTIF($C$17:$J$28,"TRANG")+COUNTIF($Q$17:$X$28,"TRANG")-COUNTIF(I28:L28,"TRANG"))</f>
        <v>10</v>
      </c>
      <c r="N62" s="184">
        <f>2*(COUNTIF($M$17:$N$28,"TRANG")+COUNTIF(K17:L28,"TRANG"))</f>
        <v>4</v>
      </c>
      <c r="O62" s="315">
        <f t="shared" ref="O62:O67" si="3">SUM(M62:N62)</f>
        <v>14</v>
      </c>
      <c r="P62" s="315"/>
      <c r="T62" s="203"/>
    </row>
    <row r="63" spans="1:25" ht="29.25" customHeight="1">
      <c r="I63" s="186" t="s">
        <v>132</v>
      </c>
      <c r="J63" s="187"/>
      <c r="K63" s="189">
        <f>2*(COUNTIF($C$17:$J$28,"UYÊN")+COUNTIF($Q$17:$X$28,"UYÊN")-COUNTIF(G29:J29,"UYÊN"))</f>
        <v>20</v>
      </c>
      <c r="L63" s="188">
        <f>2*(COUNTIF($M$17:$N$28,"UYÊN")+COUNTIF(K17:L28,"UYÊN"))</f>
        <v>0</v>
      </c>
      <c r="M63" s="189">
        <f>2*(COUNTIF($C$17:$J$28,"UYÊN")+COUNTIF($Q$17:$X$28,"UYÊN")-COUNTIF(I29:L29,"UYÊN"))</f>
        <v>20</v>
      </c>
      <c r="N63" s="188">
        <f>2*(COUNTIF($M$17:$N$28,"UYÊN")+COUNTIF(K17:L28,"UYÊN"))</f>
        <v>0</v>
      </c>
      <c r="O63" s="316">
        <f t="shared" si="3"/>
        <v>20</v>
      </c>
      <c r="P63" s="316"/>
      <c r="T63" s="203"/>
    </row>
    <row r="64" spans="1:25" ht="29.25" hidden="1" customHeight="1">
      <c r="H64" s="204"/>
      <c r="I64" s="205"/>
      <c r="J64" s="206"/>
      <c r="K64" s="207"/>
      <c r="L64" s="208"/>
      <c r="M64" s="207"/>
      <c r="N64" s="208"/>
      <c r="O64" s="322"/>
      <c r="P64" s="322"/>
      <c r="T64" s="203"/>
    </row>
    <row r="65" spans="7:20" ht="29.25" customHeight="1">
      <c r="H65" s="204"/>
      <c r="I65" s="191"/>
      <c r="J65" s="192"/>
      <c r="K65" s="194">
        <f>2*(COUNTIF($C$17:$J$28,"NGUYÊN")+COUNTIF($Q$17:$X$28,"NGUYÊN")-COUNTIF(G31:J32,"NGUYÊN"))</f>
        <v>0</v>
      </c>
      <c r="L65" s="193">
        <f>2*(COUNTIF($M$17:$N$28,"NGUYÊN")+COUNTIF(K16:L26,"NGUYÊN"))</f>
        <v>0</v>
      </c>
      <c r="M65" s="193">
        <f>2*(COUNTIF($C$4:$J$15,"NGUYÊN")+COUNTIF($Q$4:$X$15,"NGUYÊN")-COUNTIF(H21:J21,"NGUYÊN"))</f>
        <v>0</v>
      </c>
      <c r="N65" s="193">
        <f>2*(COUNTIF($M$17:$N$28,"NGUYÊN")+COUNTIF(K16:L26,"NGUYÊN"))</f>
        <v>0</v>
      </c>
      <c r="O65" s="317">
        <f t="shared" si="3"/>
        <v>0</v>
      </c>
      <c r="P65" s="317"/>
      <c r="T65" s="203"/>
    </row>
    <row r="66" spans="7:20" ht="29.25" customHeight="1">
      <c r="H66" s="204"/>
      <c r="I66" s="195" t="s">
        <v>134</v>
      </c>
      <c r="J66" s="196"/>
      <c r="K66" s="209">
        <f>2*(COUNTIF($C$17:$J$28,"HOÀNG")+COUNTIF($Q$17:$X$28,"HOÀNG")-COUNTIF(G32:J33,"HOÀNG"))</f>
        <v>0</v>
      </c>
      <c r="L66" s="197">
        <f>2*(COUNTIF($M$17:$N$28,"HOÀNG")+COUNTIF(K17:L28,"HOÀNG"))</f>
        <v>0</v>
      </c>
      <c r="M66" s="209">
        <f>2*(COUNTIF($C$17:$J$28,"HOÀNG")+COUNTIF($Q$17:$X$28,"HOÀNG")-COUNTIF(I32:L33,"HOÀNG"))</f>
        <v>0</v>
      </c>
      <c r="N66" s="197">
        <f>2*(COUNTIF($M$17:$N$28,"HOÀNG")+COUNTIF(K17:L28,"HOÀNG"))</f>
        <v>0</v>
      </c>
      <c r="O66" s="318">
        <f t="shared" si="3"/>
        <v>0</v>
      </c>
      <c r="P66" s="318"/>
      <c r="T66" s="203"/>
    </row>
    <row r="67" spans="7:20" ht="29.25" customHeight="1">
      <c r="H67" s="204"/>
      <c r="I67" s="198" t="s">
        <v>135</v>
      </c>
      <c r="J67" s="199"/>
      <c r="K67" s="200">
        <f>2*(COUNTIF($C$17:$J$28,"HIẾU")+COUNTIF($Q$17:$X$28,"HIẾU")-COUNTIF(G33:J34,"HIẾU"))</f>
        <v>4</v>
      </c>
      <c r="L67" s="201">
        <f>2*(COUNTIF($M$17:$N$28,"HIẾU")+COUNTIF(K18:L29,"HIẾU"))</f>
        <v>0</v>
      </c>
      <c r="M67" s="200">
        <f>2*(COUNTIF($C$17:$J$28,"HIẾU")+COUNTIF($Q$17:$X$28,"HIẾU")-COUNTIF(I33:L34,"HIẾU"))</f>
        <v>4</v>
      </c>
      <c r="N67" s="201">
        <f>2*(COUNTIF($M$17:$N$28,"HIẾU")+COUNTIF(K18:L29,"HIẾU"))</f>
        <v>0</v>
      </c>
      <c r="O67" s="321">
        <f t="shared" si="3"/>
        <v>4</v>
      </c>
      <c r="P67" s="321"/>
      <c r="T67" s="203"/>
    </row>
    <row r="68" spans="7:20" ht="29.25" customHeight="1">
      <c r="I68" s="180" t="s">
        <v>139</v>
      </c>
      <c r="J68" s="202"/>
      <c r="K68" s="181" t="s">
        <v>3</v>
      </c>
      <c r="L68" s="181" t="s">
        <v>128</v>
      </c>
      <c r="M68" s="181" t="s">
        <v>3</v>
      </c>
      <c r="N68" s="181" t="s">
        <v>128</v>
      </c>
      <c r="O68" s="314" t="s">
        <v>129</v>
      </c>
      <c r="P68" s="314"/>
      <c r="T68" s="203"/>
    </row>
    <row r="69" spans="7:20" ht="29.25" customHeight="1">
      <c r="G69" s="331"/>
      <c r="I69" s="182" t="s">
        <v>131</v>
      </c>
      <c r="J69" s="183"/>
      <c r="K69" s="184">
        <f>2*(COUNTIF($C$30:$J$41,"TRANG")+COUNTIF($Q$30:$X$41,"TRANG")-COUNTIF($G$41:$J$41,"TRANG"))</f>
        <v>16</v>
      </c>
      <c r="L69" s="184">
        <f>2*(COUNTIF($M$30:$N$41,"TRANG")+COUNTIF(K31:L41,"TRANG"))</f>
        <v>6</v>
      </c>
      <c r="M69" s="184">
        <f>2*(COUNTIF($C$30:$J$41,"TRANG")+COUNTIF($Q$30:$X$41,"TRANG")-COUNTIF($G$41:$J$41,"TRANG"))</f>
        <v>16</v>
      </c>
      <c r="N69" s="184">
        <f>2*(COUNTIF($M$30:$N$41,"TRANG")+COUNTIF(K31:L41,"TRANG"))</f>
        <v>6</v>
      </c>
      <c r="O69" s="315">
        <f t="shared" ref="O69:O74" si="4">SUM(M69:N69)</f>
        <v>22</v>
      </c>
      <c r="P69" s="315"/>
      <c r="T69" s="203"/>
    </row>
    <row r="70" spans="7:20" ht="29.25" customHeight="1">
      <c r="G70" s="331"/>
      <c r="I70" s="186" t="s">
        <v>132</v>
      </c>
      <c r="J70" s="187"/>
      <c r="K70" s="188">
        <f>2*(COUNTIF($C$30:$J$41,"UYÊN")+COUNTIF($Q$30:$X$41,"UYÊN")-COUNTIF($G$41:$J$41,"UYÊN"))</f>
        <v>20</v>
      </c>
      <c r="L70" s="188">
        <f>2*(COUNTIF($M$30:$N$41,"UYÊN")+COUNTIF(K31:L41,"UYÊN"))</f>
        <v>0</v>
      </c>
      <c r="M70" s="188">
        <f>2*(COUNTIF($C$30:$J$41,"UYÊN")+COUNTIF($Q$30:$X$41,"UYÊN")-COUNTIF($G$41:$J$41,"UYÊN"))</f>
        <v>20</v>
      </c>
      <c r="N70" s="188">
        <f>2*(COUNTIF($M$30:$N$41,"UYÊN")+COUNTIF(K31:L41,"UYÊN"))</f>
        <v>0</v>
      </c>
      <c r="O70" s="316">
        <f t="shared" si="4"/>
        <v>20</v>
      </c>
      <c r="P70" s="316"/>
      <c r="T70" s="203"/>
    </row>
    <row r="71" spans="7:20" ht="29.25" hidden="1" customHeight="1">
      <c r="G71" s="331"/>
      <c r="I71" s="205"/>
      <c r="J71" s="206"/>
      <c r="K71" s="208"/>
      <c r="L71" s="208"/>
      <c r="M71" s="208"/>
      <c r="N71" s="208"/>
      <c r="O71" s="322"/>
      <c r="P71" s="322"/>
      <c r="T71" s="203"/>
    </row>
    <row r="72" spans="7:20" ht="29.25" customHeight="1">
      <c r="G72" s="331"/>
      <c r="I72" s="191"/>
      <c r="J72" s="192"/>
      <c r="K72" s="193">
        <f>2*(COUNTIF($C$30:$J$41,"NGUYÊN")+COUNTIF($Q$30:$X$41,"NGUYÊN")-COUNTIF($G$41:$J$41,"NGUYÊN"))</f>
        <v>0</v>
      </c>
      <c r="L72" s="193">
        <f>2*(COUNTIF($M$30:$N$41,"NGUYÊN")+COUNTIF(K29:L39,"NGUYÊN"))</f>
        <v>0</v>
      </c>
      <c r="M72" s="193">
        <f>2*(COUNTIF($C$30:$J$41,"NGUYÊN")+COUNTIF($Q$30:$X$41,"NGUYÊN")-COUNTIF($G$41:$J$41,"NGUYÊN"))</f>
        <v>0</v>
      </c>
      <c r="N72" s="193">
        <f>2*(COUNTIF($M$30:$N$41,"NGUYÊN")+COUNTIF(K29:L39,"NGUYÊN"))</f>
        <v>0</v>
      </c>
      <c r="O72" s="317">
        <f t="shared" si="4"/>
        <v>0</v>
      </c>
      <c r="P72" s="317"/>
      <c r="T72" s="203"/>
    </row>
    <row r="73" spans="7:20" ht="29.25" customHeight="1">
      <c r="G73" s="331"/>
      <c r="I73" s="195" t="s">
        <v>134</v>
      </c>
      <c r="J73" s="196"/>
      <c r="K73" s="197">
        <f>2*(COUNTIF($C$30:$J$41,"HOÀNG")+COUNTIF($Q$30:$X$41,"HOÀNG")-COUNTIF($G$41:$J$41,"HOÀNG"))</f>
        <v>4</v>
      </c>
      <c r="L73" s="197">
        <f>2*(COUNTIF($M$30:$N$41,"HOÀNG")+COUNTIF(K31:L41,"HOÀNG"))</f>
        <v>0</v>
      </c>
      <c r="M73" s="197">
        <f>2*(COUNTIF($C$30:$J$41,"HOÀNG")+COUNTIF($Q$30:$X$41,"HOÀNG")-COUNTIF($G$41:$J$41,"HOÀNG"))</f>
        <v>4</v>
      </c>
      <c r="N73" s="197">
        <f>2*(COUNTIF($M$30:$N$41,"HOÀNG")+COUNTIF(K31:L41,"HOÀNG"))</f>
        <v>0</v>
      </c>
      <c r="O73" s="318">
        <f t="shared" si="4"/>
        <v>4</v>
      </c>
      <c r="P73" s="318"/>
      <c r="T73" s="203"/>
    </row>
    <row r="74" spans="7:20" ht="29.25" customHeight="1">
      <c r="G74" s="210"/>
      <c r="I74" s="198" t="s">
        <v>135</v>
      </c>
      <c r="J74" s="199"/>
      <c r="K74" s="201">
        <f>2*(COUNTIF($C$30:$J$41,"HIẾU")+COUNTIF($Q$30:$X$41,"HIẾU")-COUNTIF($G$41:$J$41,"HIẾU"))</f>
        <v>4</v>
      </c>
      <c r="L74" s="201">
        <f>2*(COUNTIF($M$30:$N$41,"HIẾU")+COUNTIF(K32:L42,"HIẾU"))</f>
        <v>0</v>
      </c>
      <c r="M74" s="201">
        <f>2*(COUNTIF($C$30:$J$41,"HIẾU")+COUNTIF($Q$30:$X$41,"HIẾU")-COUNTIF($G$41:$J$41,"HIẾU"))</f>
        <v>4</v>
      </c>
      <c r="N74" s="201">
        <f>2*(COUNTIF($M$30:$N$41,"HIẾU")+COUNTIF(K32:L42,"HIẾU"))</f>
        <v>0</v>
      </c>
      <c r="O74" s="321">
        <f t="shared" si="4"/>
        <v>4</v>
      </c>
      <c r="P74" s="321"/>
      <c r="T74" s="203"/>
    </row>
    <row r="75" spans="7:20" ht="29.25" customHeight="1">
      <c r="I75" s="180" t="s">
        <v>140</v>
      </c>
      <c r="J75" s="202"/>
      <c r="K75" s="181" t="s">
        <v>3</v>
      </c>
      <c r="L75" s="181" t="s">
        <v>128</v>
      </c>
      <c r="M75" s="181" t="s">
        <v>3</v>
      </c>
      <c r="N75" s="181" t="s">
        <v>128</v>
      </c>
      <c r="O75" s="314" t="s">
        <v>129</v>
      </c>
      <c r="P75" s="314"/>
      <c r="T75" s="203"/>
    </row>
    <row r="76" spans="7:20" ht="29.25" customHeight="1">
      <c r="I76" s="182" t="s">
        <v>131</v>
      </c>
      <c r="J76" s="183"/>
      <c r="K76" s="184">
        <f>2*(COUNTIF($C$43:$J$54,"TRANG")+COUNTIF($Q$43:$X$54,"TRANG")-COUNTIF($G$54:$J$54,"TRANG"))</f>
        <v>10</v>
      </c>
      <c r="L76" s="184">
        <f>2*(COUNTIF($M$43:$N$54,"TRANG")+COUNTIF(K43:L54,"TRANG"))</f>
        <v>6</v>
      </c>
      <c r="M76" s="184">
        <f>2*(COUNTIF($C$43:$J$54,"TRANG")+COUNTIF($Q$43:$X$54,"TRANG")-COUNTIF($G$54:$J$54,"TRANG"))</f>
        <v>10</v>
      </c>
      <c r="N76" s="184">
        <f>2*(COUNTIF($M$43:$N$54,"TRANG")+COUNTIF(K43:L54,"TRANG"))</f>
        <v>6</v>
      </c>
      <c r="O76" s="315">
        <f t="shared" ref="O76:O81" si="5">SUM(M76:N76)</f>
        <v>16</v>
      </c>
      <c r="P76" s="315"/>
      <c r="T76" s="203"/>
    </row>
    <row r="77" spans="7:20" ht="29.25" customHeight="1">
      <c r="I77" s="186" t="s">
        <v>132</v>
      </c>
      <c r="J77" s="187"/>
      <c r="K77" s="188">
        <f>2*(COUNTIF($C$43:$J$54,"UYÊN")+COUNTIF($Q$43:$X$54,"UYÊN")-COUNTIF($G$54:$J$54,"UYÊN"))</f>
        <v>16</v>
      </c>
      <c r="L77" s="188">
        <f>2*(COUNTIF($M$43:$N$54,"UYÊN")+COUNTIF(K43:L54,"UYÊN"))</f>
        <v>0</v>
      </c>
      <c r="M77" s="188">
        <f>2*(COUNTIF($C$43:$J$54,"UYÊN")+COUNTIF($Q$43:$X$54,"UYÊN")-COUNTIF($G$54:$J$54,"UYÊN"))</f>
        <v>16</v>
      </c>
      <c r="N77" s="188">
        <f>2*(COUNTIF($M$43:$N$54,"UYÊN")+COUNTIF(K43:L54,"UYÊN"))</f>
        <v>0</v>
      </c>
      <c r="O77" s="316">
        <f t="shared" si="5"/>
        <v>16</v>
      </c>
      <c r="P77" s="316"/>
      <c r="T77" s="203"/>
    </row>
    <row r="78" spans="7:20" ht="29.25" hidden="1" customHeight="1">
      <c r="H78" s="204"/>
      <c r="I78" s="205"/>
      <c r="J78" s="206"/>
      <c r="K78" s="208"/>
      <c r="L78" s="208"/>
      <c r="M78" s="208"/>
      <c r="N78" s="208"/>
      <c r="O78" s="322"/>
      <c r="P78" s="322"/>
      <c r="T78" s="203"/>
    </row>
    <row r="79" spans="7:20" ht="29.25" customHeight="1">
      <c r="H79" s="204"/>
      <c r="I79" s="191"/>
      <c r="J79" s="192"/>
      <c r="K79" s="193">
        <f>2*(COUNTIF($C$43:$J$54,"NGUYÊN")+COUNTIF($Q$43:$X$54,"NGUYÊN")-COUNTIF($G$54:$J$54,"NGUYÊN"))</f>
        <v>0</v>
      </c>
      <c r="L79" s="193">
        <f>2*(COUNTIF($M$43:$N$54,"NGUYÊN")+COUNTIF(K42:L52,"NGUYÊN"))</f>
        <v>0</v>
      </c>
      <c r="M79" s="193">
        <f>2*(COUNTIF($C$43:$J$54,"NGUYÊN")+COUNTIF($Q$43:$X$54,"NGUYÊN")-COUNTIF($G$54:$J$54,"NGUYÊN"))</f>
        <v>0</v>
      </c>
      <c r="N79" s="193">
        <f>2*(COUNTIF($M$43:$N$54,"NGUYÊN")+COUNTIF(K42:L52,"NGUYÊN"))</f>
        <v>0</v>
      </c>
      <c r="O79" s="317">
        <f t="shared" si="5"/>
        <v>0</v>
      </c>
      <c r="P79" s="317"/>
      <c r="T79" s="203"/>
    </row>
    <row r="80" spans="7:20" ht="26.25">
      <c r="H80" s="204"/>
      <c r="I80" s="195" t="s">
        <v>134</v>
      </c>
      <c r="J80" s="196"/>
      <c r="K80" s="197">
        <f>2*(COUNTIF($C$43:$J$54,"HOÀNG")+COUNTIF($Q$43:$X$54,"HOÀNG")-COUNTIF($G$54:$J$54,"HOÀNG"))</f>
        <v>0</v>
      </c>
      <c r="L80" s="197">
        <f>2*(COUNTIF($M$43:$N$54,"DÂN")+COUNTIF(K43:L54,"DÂN"))</f>
        <v>0</v>
      </c>
      <c r="M80" s="197">
        <f>2*(COUNTIF($C$43:$J$54,"HOÀNG")+COUNTIF($Q$43:$X$54,"HOÀNG")-COUNTIF($G$54:$J$54,"HOÀNG"))</f>
        <v>0</v>
      </c>
      <c r="N80" s="197">
        <f>2*(COUNTIF($M$43:$N$54,"HOÀNG")+COUNTIF(K43:L54,"HOÀNG"))</f>
        <v>0</v>
      </c>
      <c r="O80" s="318">
        <f t="shared" si="5"/>
        <v>0</v>
      </c>
      <c r="P80" s="318"/>
      <c r="T80" s="203"/>
    </row>
    <row r="81" spans="1:20" ht="26.25">
      <c r="A81" s="179"/>
      <c r="H81" s="204"/>
      <c r="I81" s="198" t="s">
        <v>135</v>
      </c>
      <c r="J81" s="199"/>
      <c r="K81" s="201">
        <f>2*(COUNTIF($C$43:$J$54,"HIẾU")+COUNTIF($Q$43:$X$54,"HIẾU")-COUNTIF($G$54:$J$54,"HIẾU"))</f>
        <v>4</v>
      </c>
      <c r="L81" s="201">
        <f>2*(COUNTIF($M$43:$N$54,"HIẾU")+COUNTIF(K44:L55,"HIẾU"))</f>
        <v>0</v>
      </c>
      <c r="M81" s="201">
        <f>2*(COUNTIF($C$43:$J$54,"HIẾU")+COUNTIF($Q$43:$X$54,"HIẾU")-COUNTIF($G$54:$J$54,"HIẾU"))</f>
        <v>4</v>
      </c>
      <c r="N81" s="201">
        <f>2*(COUNTIF($M$43:$N$54,"HIẾU")+COUNTIF(K44:L55,"HIẾU"))</f>
        <v>0</v>
      </c>
      <c r="O81" s="321">
        <f t="shared" si="5"/>
        <v>4</v>
      </c>
      <c r="P81" s="321"/>
      <c r="T81" s="203"/>
    </row>
    <row r="82" spans="1:20">
      <c r="T82" s="203"/>
    </row>
    <row r="83" spans="1:20">
      <c r="T83" s="203"/>
    </row>
  </sheetData>
  <mergeCells count="119">
    <mergeCell ref="P21:P22"/>
    <mergeCell ref="P23:P24"/>
    <mergeCell ref="P25:P26"/>
    <mergeCell ref="P30:P31"/>
    <mergeCell ref="P32:P33"/>
    <mergeCell ref="P34:P35"/>
    <mergeCell ref="P36:P37"/>
    <mergeCell ref="P38:P39"/>
    <mergeCell ref="P43:P44"/>
    <mergeCell ref="O42:P42"/>
    <mergeCell ref="G69:G73"/>
    <mergeCell ref="O4:O5"/>
    <mergeCell ref="O6:O7"/>
    <mergeCell ref="O8:O9"/>
    <mergeCell ref="O10:O11"/>
    <mergeCell ref="O12:O13"/>
    <mergeCell ref="O17:O18"/>
    <mergeCell ref="O19:O20"/>
    <mergeCell ref="O21:O22"/>
    <mergeCell ref="O23:O24"/>
    <mergeCell ref="O25:O26"/>
    <mergeCell ref="O30:O31"/>
    <mergeCell ref="O32:O33"/>
    <mergeCell ref="O34:O35"/>
    <mergeCell ref="O36:O37"/>
    <mergeCell ref="O38:O39"/>
    <mergeCell ref="O43:O44"/>
    <mergeCell ref="O45:O46"/>
    <mergeCell ref="O47:O48"/>
    <mergeCell ref="O49:O50"/>
    <mergeCell ref="O51:O52"/>
    <mergeCell ref="O71:P71"/>
    <mergeCell ref="O72:P72"/>
    <mergeCell ref="O73:P73"/>
    <mergeCell ref="B30:B31"/>
    <mergeCell ref="B32:B33"/>
    <mergeCell ref="B34:B35"/>
    <mergeCell ref="B36:B37"/>
    <mergeCell ref="B38:B39"/>
    <mergeCell ref="B43:B44"/>
    <mergeCell ref="B45:B46"/>
    <mergeCell ref="B47:B48"/>
    <mergeCell ref="B49:B50"/>
    <mergeCell ref="A42:B42"/>
    <mergeCell ref="O80:P80"/>
    <mergeCell ref="O81:P81"/>
    <mergeCell ref="A4:A5"/>
    <mergeCell ref="A6:A7"/>
    <mergeCell ref="A8:A9"/>
    <mergeCell ref="A10:A11"/>
    <mergeCell ref="A12:A13"/>
    <mergeCell ref="A17:A18"/>
    <mergeCell ref="A19:A20"/>
    <mergeCell ref="A21:A22"/>
    <mergeCell ref="A23:A24"/>
    <mergeCell ref="A25:A26"/>
    <mergeCell ref="A30:A31"/>
    <mergeCell ref="A32:A33"/>
    <mergeCell ref="A34:A35"/>
    <mergeCell ref="A36:A37"/>
    <mergeCell ref="A38:A39"/>
    <mergeCell ref="A43:A44"/>
    <mergeCell ref="A45:A46"/>
    <mergeCell ref="A47:A48"/>
    <mergeCell ref="A49:A50"/>
    <mergeCell ref="A51:A52"/>
    <mergeCell ref="B4:B5"/>
    <mergeCell ref="B6:B7"/>
    <mergeCell ref="O74:P74"/>
    <mergeCell ref="O75:P75"/>
    <mergeCell ref="O76:P76"/>
    <mergeCell ref="O77:P77"/>
    <mergeCell ref="O78:P78"/>
    <mergeCell ref="O79:P79"/>
    <mergeCell ref="O62:P62"/>
    <mergeCell ref="O63:P63"/>
    <mergeCell ref="O64:P64"/>
    <mergeCell ref="O65:P65"/>
    <mergeCell ref="O66:P66"/>
    <mergeCell ref="O67:P67"/>
    <mergeCell ref="O68:P68"/>
    <mergeCell ref="O69:P69"/>
    <mergeCell ref="O70:P70"/>
    <mergeCell ref="O55:P55"/>
    <mergeCell ref="O56:P56"/>
    <mergeCell ref="O57:P57"/>
    <mergeCell ref="O58:P58"/>
    <mergeCell ref="O59:P59"/>
    <mergeCell ref="O60:P60"/>
    <mergeCell ref="O61:P61"/>
    <mergeCell ref="B51:B52"/>
    <mergeCell ref="P45:P46"/>
    <mergeCell ref="P47:P48"/>
    <mergeCell ref="P49:P50"/>
    <mergeCell ref="P51:P52"/>
    <mergeCell ref="A1:X1"/>
    <mergeCell ref="A2:N2"/>
    <mergeCell ref="O2:X2"/>
    <mergeCell ref="A3:B3"/>
    <mergeCell ref="O3:P3"/>
    <mergeCell ref="A16:B16"/>
    <mergeCell ref="O16:P16"/>
    <mergeCell ref="A29:B29"/>
    <mergeCell ref="O29:P29"/>
    <mergeCell ref="B8:B9"/>
    <mergeCell ref="B10:B11"/>
    <mergeCell ref="B12:B13"/>
    <mergeCell ref="B17:B18"/>
    <mergeCell ref="B19:B20"/>
    <mergeCell ref="B21:B22"/>
    <mergeCell ref="B23:B24"/>
    <mergeCell ref="B25:B26"/>
    <mergeCell ref="P4:P5"/>
    <mergeCell ref="P6:P7"/>
    <mergeCell ref="P8:P9"/>
    <mergeCell ref="P10:P11"/>
    <mergeCell ref="P12:P13"/>
    <mergeCell ref="P17:P18"/>
    <mergeCell ref="P19:P20"/>
  </mergeCells>
  <pageMargins left="0.7" right="0.7" top="0.75" bottom="0.75" header="0.3" footer="0.3"/>
  <pageSetup paperSize="9" orientation="portrait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83"/>
  <sheetViews>
    <sheetView tabSelected="1" zoomScale="70" zoomScaleNormal="70" workbookViewId="0">
      <selection activeCell="C4" sqref="C4"/>
    </sheetView>
  </sheetViews>
  <sheetFormatPr defaultColWidth="9" defaultRowHeight="1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5.57031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52.28515625" customWidth="1"/>
    <col min="24" max="24" width="14.85546875" customWidth="1"/>
  </cols>
  <sheetData>
    <row r="1" spans="1:25" ht="138.75" customHeight="1">
      <c r="A1" s="293" t="s">
        <v>592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5"/>
    </row>
    <row r="2" spans="1:25" s="44" customFormat="1" ht="64.5" customHeight="1">
      <c r="A2" s="296" t="s">
        <v>446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7"/>
      <c r="O2" s="298" t="s">
        <v>2</v>
      </c>
      <c r="P2" s="299"/>
      <c r="Q2" s="299"/>
      <c r="R2" s="299"/>
      <c r="S2" s="299"/>
      <c r="T2" s="299"/>
      <c r="U2" s="299"/>
      <c r="V2" s="299"/>
      <c r="W2" s="299"/>
      <c r="X2" s="299"/>
      <c r="Y2"/>
    </row>
    <row r="3" spans="1:25" ht="19.5">
      <c r="A3" s="300" t="s">
        <v>3</v>
      </c>
      <c r="B3" s="301"/>
      <c r="C3" s="47" t="s">
        <v>499</v>
      </c>
      <c r="D3" s="48" t="s">
        <v>5</v>
      </c>
      <c r="E3" s="48" t="s">
        <v>6</v>
      </c>
      <c r="F3" s="48" t="s">
        <v>5</v>
      </c>
      <c r="G3" s="49" t="s">
        <v>7</v>
      </c>
      <c r="H3" s="50" t="s">
        <v>5</v>
      </c>
      <c r="I3" s="48" t="s">
        <v>582</v>
      </c>
      <c r="J3" s="50" t="s">
        <v>5</v>
      </c>
      <c r="K3" s="280" t="s">
        <v>583</v>
      </c>
      <c r="L3" s="281" t="s">
        <v>5</v>
      </c>
      <c r="M3" s="280" t="s">
        <v>10</v>
      </c>
      <c r="N3" s="282" t="s">
        <v>5</v>
      </c>
      <c r="O3" s="302" t="s">
        <v>3</v>
      </c>
      <c r="P3" s="303"/>
      <c r="Q3" s="47" t="s">
        <v>11</v>
      </c>
      <c r="R3" s="48" t="s">
        <v>5</v>
      </c>
      <c r="S3" s="48" t="s">
        <v>586</v>
      </c>
      <c r="T3" s="48" t="s">
        <v>5</v>
      </c>
      <c r="U3" s="48" t="s">
        <v>13</v>
      </c>
      <c r="V3" s="48" t="s">
        <v>5</v>
      </c>
      <c r="W3" s="48" t="s">
        <v>14</v>
      </c>
      <c r="X3" s="48" t="s">
        <v>5</v>
      </c>
    </row>
    <row r="4" spans="1:25" s="45" customFormat="1" ht="39.75" customHeight="1">
      <c r="A4" s="323" t="s">
        <v>15</v>
      </c>
      <c r="B4" s="307" t="s">
        <v>500</v>
      </c>
      <c r="C4" s="52"/>
      <c r="D4" s="52"/>
      <c r="E4" s="53"/>
      <c r="F4" s="52"/>
      <c r="G4" s="52"/>
      <c r="H4" s="52"/>
      <c r="I4" s="52"/>
      <c r="J4" s="53"/>
      <c r="K4" s="54"/>
      <c r="L4" s="55"/>
      <c r="M4" s="54"/>
      <c r="N4" s="54"/>
      <c r="O4" s="332" t="s">
        <v>15</v>
      </c>
      <c r="P4" s="310" t="s">
        <v>500</v>
      </c>
      <c r="Q4" s="57"/>
      <c r="R4" s="58"/>
      <c r="S4" s="59"/>
      <c r="T4" s="58"/>
      <c r="U4" s="59"/>
      <c r="V4" s="58"/>
      <c r="W4" s="59"/>
      <c r="X4" s="60"/>
      <c r="Y4"/>
    </row>
    <row r="5" spans="1:25" s="45" customFormat="1" ht="40.9" customHeight="1">
      <c r="A5" s="324"/>
      <c r="B5" s="330"/>
      <c r="C5" s="61"/>
      <c r="D5" s="62"/>
      <c r="E5" s="61"/>
      <c r="F5" s="55"/>
      <c r="G5" s="61"/>
      <c r="H5" s="61"/>
      <c r="I5" s="63" t="s">
        <v>294</v>
      </c>
      <c r="J5" s="63" t="s">
        <v>18</v>
      </c>
      <c r="K5" s="64" t="s">
        <v>418</v>
      </c>
      <c r="L5" s="65" t="s">
        <v>23</v>
      </c>
      <c r="M5" s="54"/>
      <c r="N5" s="54"/>
      <c r="O5" s="333"/>
      <c r="P5" s="311"/>
      <c r="Q5" s="61"/>
      <c r="R5" s="66"/>
      <c r="S5" s="67"/>
      <c r="T5" s="68"/>
      <c r="U5" s="61"/>
      <c r="V5" s="66"/>
      <c r="W5" s="61"/>
      <c r="X5" s="69"/>
      <c r="Y5"/>
    </row>
    <row r="6" spans="1:25" s="45" customFormat="1" ht="36.75" customHeight="1">
      <c r="A6" s="325" t="s">
        <v>25</v>
      </c>
      <c r="B6" s="309" t="s">
        <v>501</v>
      </c>
      <c r="C6" s="52"/>
      <c r="D6" s="71"/>
      <c r="E6" s="52"/>
      <c r="F6" s="71"/>
      <c r="G6" s="52"/>
      <c r="H6" s="71"/>
      <c r="I6" s="52"/>
      <c r="J6" s="71"/>
      <c r="K6" s="52"/>
      <c r="L6" s="71"/>
      <c r="M6" s="52"/>
      <c r="N6" s="52"/>
      <c r="O6" s="332" t="s">
        <v>25</v>
      </c>
      <c r="P6" s="312" t="s">
        <v>501</v>
      </c>
      <c r="Q6" s="72"/>
      <c r="R6" s="71"/>
      <c r="S6" s="52"/>
      <c r="T6" s="71"/>
      <c r="U6" s="53"/>
      <c r="V6" s="73"/>
      <c r="W6" s="67"/>
      <c r="X6" s="74"/>
      <c r="Y6" s="75"/>
    </row>
    <row r="7" spans="1:25" s="45" customFormat="1" ht="40.5" customHeight="1">
      <c r="A7" s="326"/>
      <c r="B7" s="308"/>
      <c r="C7" s="76"/>
      <c r="D7" s="76"/>
      <c r="E7" s="63" t="s">
        <v>289</v>
      </c>
      <c r="F7" s="65" t="s">
        <v>23</v>
      </c>
      <c r="G7" s="77" t="s">
        <v>452</v>
      </c>
      <c r="H7" s="78" t="s">
        <v>18</v>
      </c>
      <c r="I7" s="63" t="s">
        <v>402</v>
      </c>
      <c r="J7" s="64" t="s">
        <v>23</v>
      </c>
      <c r="K7" s="67"/>
      <c r="L7" s="76"/>
      <c r="M7" s="76"/>
      <c r="N7" s="76"/>
      <c r="O7" s="334"/>
      <c r="P7" s="313"/>
      <c r="Q7" s="61"/>
      <c r="R7" s="66"/>
      <c r="S7" s="61"/>
      <c r="T7" s="66"/>
      <c r="U7" s="61"/>
      <c r="V7" s="79"/>
      <c r="W7" s="80" t="s">
        <v>368</v>
      </c>
      <c r="X7" s="81" t="s">
        <v>34</v>
      </c>
      <c r="Y7" s="75"/>
    </row>
    <row r="8" spans="1:25" s="45" customFormat="1" ht="42" customHeight="1" thickTop="1">
      <c r="A8" s="324" t="s">
        <v>37</v>
      </c>
      <c r="B8" s="307" t="s">
        <v>502</v>
      </c>
      <c r="C8" s="64" t="s">
        <v>496</v>
      </c>
      <c r="D8" s="82" t="s">
        <v>18</v>
      </c>
      <c r="E8" s="52"/>
      <c r="F8" s="71"/>
      <c r="G8" s="52"/>
      <c r="H8" s="53"/>
      <c r="I8" s="52"/>
      <c r="J8" s="71"/>
      <c r="K8" s="291"/>
      <c r="L8" s="73"/>
      <c r="M8" s="71"/>
      <c r="N8" s="71"/>
      <c r="O8" s="333" t="s">
        <v>37</v>
      </c>
      <c r="P8" s="310" t="s">
        <v>502</v>
      </c>
      <c r="Q8" s="67"/>
      <c r="R8" s="68"/>
      <c r="S8" s="83"/>
      <c r="T8" s="84"/>
      <c r="U8" s="54"/>
      <c r="V8" s="71"/>
      <c r="W8" s="54"/>
      <c r="X8" s="85"/>
      <c r="Y8"/>
    </row>
    <row r="9" spans="1:25" s="45" customFormat="1" ht="48.75" customHeight="1" thickBot="1">
      <c r="A9" s="324"/>
      <c r="B9" s="308"/>
      <c r="C9" s="89" t="s">
        <v>467</v>
      </c>
      <c r="D9" s="87" t="s">
        <v>23</v>
      </c>
      <c r="E9" s="61"/>
      <c r="F9" s="61"/>
      <c r="G9" s="88"/>
      <c r="H9" s="79"/>
      <c r="I9" s="89" t="s">
        <v>444</v>
      </c>
      <c r="J9" s="87" t="s">
        <v>23</v>
      </c>
      <c r="K9" s="90" t="s">
        <v>460</v>
      </c>
      <c r="L9" s="78" t="s">
        <v>23</v>
      </c>
      <c r="M9" s="61"/>
      <c r="N9" s="68"/>
      <c r="O9" s="333"/>
      <c r="P9" s="311"/>
      <c r="Q9" s="61"/>
      <c r="R9" s="66"/>
      <c r="S9" s="91"/>
      <c r="T9" s="68"/>
      <c r="U9" s="61"/>
      <c r="V9" s="66"/>
      <c r="W9" s="80" t="s">
        <v>453</v>
      </c>
      <c r="X9" s="92" t="s">
        <v>44</v>
      </c>
      <c r="Y9" s="75"/>
    </row>
    <row r="10" spans="1:25" s="45" customFormat="1" ht="42.6" customHeight="1" thickTop="1">
      <c r="A10" s="325" t="s">
        <v>45</v>
      </c>
      <c r="B10" s="307" t="s">
        <v>503</v>
      </c>
      <c r="C10" s="52"/>
      <c r="D10" s="52"/>
      <c r="E10" s="67"/>
      <c r="F10" s="68"/>
      <c r="G10" s="52"/>
      <c r="H10" s="52"/>
      <c r="I10" s="88"/>
      <c r="J10" s="71"/>
      <c r="K10" s="52"/>
      <c r="L10" s="71"/>
      <c r="M10" s="52"/>
      <c r="N10" s="93"/>
      <c r="O10" s="332" t="s">
        <v>45</v>
      </c>
      <c r="P10" s="312" t="s">
        <v>503</v>
      </c>
      <c r="Q10" s="52"/>
      <c r="R10" s="53"/>
      <c r="S10" s="52"/>
      <c r="T10" s="53"/>
      <c r="U10" s="53"/>
      <c r="V10" s="53"/>
      <c r="W10" s="53"/>
      <c r="X10" s="52"/>
      <c r="Y10" s="75"/>
    </row>
    <row r="11" spans="1:25" s="45" customFormat="1" ht="54" customHeight="1" thickBot="1">
      <c r="A11" s="326"/>
      <c r="B11" s="308"/>
      <c r="C11" s="54"/>
      <c r="D11" s="67"/>
      <c r="E11" s="63" t="s">
        <v>391</v>
      </c>
      <c r="F11" s="63" t="s">
        <v>18</v>
      </c>
      <c r="G11" s="63" t="s">
        <v>50</v>
      </c>
      <c r="H11" s="65" t="s">
        <v>23</v>
      </c>
      <c r="I11" s="63" t="s">
        <v>56</v>
      </c>
      <c r="J11" s="64" t="s">
        <v>23</v>
      </c>
      <c r="K11" s="61"/>
      <c r="L11" s="84"/>
      <c r="M11" s="61"/>
      <c r="N11" s="61"/>
      <c r="O11" s="334"/>
      <c r="P11" s="313"/>
      <c r="Q11" s="67"/>
      <c r="R11" s="74"/>
      <c r="S11" s="80" t="s">
        <v>585</v>
      </c>
      <c r="T11" s="92" t="s">
        <v>34</v>
      </c>
      <c r="U11" s="74"/>
      <c r="V11" s="74"/>
      <c r="W11" s="74"/>
      <c r="X11" s="67"/>
      <c r="Y11" s="75"/>
    </row>
    <row r="12" spans="1:25" s="45" customFormat="1" ht="39" customHeight="1" thickTop="1">
      <c r="A12" s="324" t="s">
        <v>52</v>
      </c>
      <c r="B12" s="307" t="s">
        <v>504</v>
      </c>
      <c r="C12" s="52"/>
      <c r="D12" s="73"/>
      <c r="E12" s="53"/>
      <c r="F12" s="71"/>
      <c r="G12" s="94" t="s">
        <v>505</v>
      </c>
      <c r="H12" s="94" t="s">
        <v>23</v>
      </c>
      <c r="I12" s="94" t="s">
        <v>506</v>
      </c>
      <c r="J12" s="95" t="s">
        <v>23</v>
      </c>
      <c r="K12" s="67"/>
      <c r="L12" s="71"/>
      <c r="M12" s="96"/>
      <c r="N12" s="71"/>
      <c r="O12" s="333" t="s">
        <v>52</v>
      </c>
      <c r="P12" s="310" t="s">
        <v>504</v>
      </c>
      <c r="Q12" s="52"/>
      <c r="R12" s="52"/>
      <c r="S12" s="54"/>
      <c r="T12" s="52"/>
      <c r="U12" s="52"/>
      <c r="V12" s="52"/>
      <c r="W12" s="97"/>
      <c r="X12" s="98"/>
      <c r="Y12"/>
    </row>
    <row r="13" spans="1:25" s="45" customFormat="1" ht="39" customHeight="1" thickBot="1">
      <c r="A13" s="324"/>
      <c r="B13" s="308"/>
      <c r="C13" s="99" t="s">
        <v>507</v>
      </c>
      <c r="D13" s="100" t="s">
        <v>18</v>
      </c>
      <c r="E13" s="61"/>
      <c r="F13" s="76"/>
      <c r="G13" s="61"/>
      <c r="H13" s="76"/>
      <c r="I13" s="61"/>
      <c r="J13" s="67"/>
      <c r="K13" s="61"/>
      <c r="L13" s="79"/>
      <c r="M13" s="61"/>
      <c r="N13" s="79"/>
      <c r="O13" s="333"/>
      <c r="P13" s="311"/>
      <c r="Q13" s="61"/>
      <c r="R13" s="66"/>
      <c r="S13" s="67"/>
      <c r="T13" s="68"/>
      <c r="U13" s="61"/>
      <c r="V13" s="66"/>
      <c r="W13" s="61"/>
      <c r="X13" s="66"/>
      <c r="Y13" s="75"/>
    </row>
    <row r="14" spans="1:25" s="45" customFormat="1" ht="37.5" customHeight="1" thickTop="1">
      <c r="A14" s="101" t="s">
        <v>60</v>
      </c>
      <c r="B14" s="284" t="s">
        <v>508</v>
      </c>
      <c r="C14" s="52"/>
      <c r="D14" s="71"/>
      <c r="E14" s="52"/>
      <c r="F14" s="71"/>
      <c r="G14" s="52"/>
      <c r="H14" s="71"/>
      <c r="I14" s="52"/>
      <c r="J14" s="52"/>
      <c r="K14" s="52"/>
      <c r="L14" s="52"/>
      <c r="M14" s="52"/>
      <c r="N14" s="93"/>
      <c r="O14" s="102" t="s">
        <v>60</v>
      </c>
      <c r="P14" s="285" t="s">
        <v>508</v>
      </c>
      <c r="Q14" s="103"/>
      <c r="R14" s="104"/>
      <c r="S14" s="53"/>
      <c r="T14" s="73"/>
      <c r="U14" s="53"/>
      <c r="V14" s="73"/>
      <c r="W14" s="52"/>
      <c r="X14" s="98"/>
      <c r="Y14"/>
    </row>
    <row r="15" spans="1:25" s="45" customFormat="1" ht="37.5" hidden="1" customHeight="1">
      <c r="A15" s="105" t="s">
        <v>62</v>
      </c>
      <c r="B15" s="106"/>
      <c r="C15" s="59"/>
      <c r="D15" s="58"/>
      <c r="E15" s="96"/>
      <c r="F15" s="58"/>
      <c r="H15" s="58"/>
      <c r="I15" s="59"/>
      <c r="J15" s="58"/>
      <c r="K15" s="59"/>
      <c r="L15" s="58"/>
      <c r="M15" s="59"/>
      <c r="N15" s="107"/>
      <c r="O15" s="108" t="s">
        <v>62</v>
      </c>
      <c r="P15" s="286" t="s">
        <v>63</v>
      </c>
      <c r="Q15" s="109"/>
      <c r="R15" s="110"/>
      <c r="S15" s="67"/>
      <c r="T15" s="68"/>
      <c r="U15" s="67"/>
      <c r="V15" s="68"/>
      <c r="W15" s="59"/>
      <c r="X15" s="60"/>
      <c r="Y15"/>
    </row>
    <row r="16" spans="1:25" ht="24.75" customHeight="1" thickBot="1">
      <c r="A16" s="304" t="s">
        <v>3</v>
      </c>
      <c r="B16" s="305"/>
      <c r="C16" s="111" t="s">
        <v>587</v>
      </c>
      <c r="D16" s="50" t="s">
        <v>5</v>
      </c>
      <c r="E16" s="50" t="s">
        <v>586</v>
      </c>
      <c r="F16" s="50" t="s">
        <v>5</v>
      </c>
      <c r="G16" s="50" t="s">
        <v>13</v>
      </c>
      <c r="H16" s="50" t="s">
        <v>5</v>
      </c>
      <c r="I16" s="50" t="s">
        <v>588</v>
      </c>
      <c r="J16" s="50" t="s">
        <v>5</v>
      </c>
      <c r="K16" s="280" t="s">
        <v>583</v>
      </c>
      <c r="L16" s="281" t="s">
        <v>5</v>
      </c>
      <c r="M16" s="280" t="s">
        <v>10</v>
      </c>
      <c r="N16" s="287" t="s">
        <v>5</v>
      </c>
      <c r="O16" s="304" t="s">
        <v>3</v>
      </c>
      <c r="P16" s="306"/>
      <c r="Q16" s="51" t="s">
        <v>11</v>
      </c>
      <c r="R16" s="50" t="s">
        <v>5</v>
      </c>
      <c r="S16" s="50" t="s">
        <v>586</v>
      </c>
      <c r="T16" s="50" t="s">
        <v>5</v>
      </c>
      <c r="U16" s="50" t="s">
        <v>13</v>
      </c>
      <c r="V16" s="50" t="s">
        <v>5</v>
      </c>
      <c r="W16" s="50" t="s">
        <v>588</v>
      </c>
      <c r="X16" s="112" t="s">
        <v>5</v>
      </c>
    </row>
    <row r="17" spans="1:35" s="45" customFormat="1" ht="48" customHeight="1" thickTop="1">
      <c r="A17" s="324" t="s">
        <v>15</v>
      </c>
      <c r="B17" s="309" t="s">
        <v>509</v>
      </c>
      <c r="C17" s="94" t="s">
        <v>510</v>
      </c>
      <c r="D17" s="95" t="s">
        <v>18</v>
      </c>
      <c r="E17" s="88"/>
      <c r="F17" s="71"/>
      <c r="G17" s="67"/>
      <c r="H17" s="68"/>
      <c r="I17" s="54"/>
      <c r="J17" s="55"/>
      <c r="K17" s="67"/>
      <c r="L17" s="71"/>
      <c r="M17" s="54"/>
      <c r="N17" s="113"/>
      <c r="O17" s="333" t="s">
        <v>15</v>
      </c>
      <c r="P17" s="310" t="s">
        <v>509</v>
      </c>
      <c r="Q17" s="71"/>
      <c r="R17" s="71"/>
      <c r="S17" s="52"/>
      <c r="T17" s="84"/>
      <c r="U17" s="88"/>
      <c r="V17" s="84"/>
      <c r="W17" s="114"/>
      <c r="X17" s="115"/>
    </row>
    <row r="18" spans="1:35" s="45" customFormat="1" ht="41.25" customHeight="1">
      <c r="A18" s="324"/>
      <c r="B18" s="308"/>
      <c r="C18" s="67"/>
      <c r="D18" s="79"/>
      <c r="E18" s="67"/>
      <c r="F18" s="79"/>
      <c r="G18" s="61"/>
      <c r="H18" s="79"/>
      <c r="I18" s="116" t="s">
        <v>511</v>
      </c>
      <c r="J18" s="117" t="s">
        <v>18</v>
      </c>
      <c r="K18" s="63" t="s">
        <v>308</v>
      </c>
      <c r="L18" s="64" t="s">
        <v>23</v>
      </c>
      <c r="M18" s="61"/>
      <c r="N18" s="79"/>
      <c r="O18" s="333"/>
      <c r="P18" s="311"/>
      <c r="Q18" s="54"/>
      <c r="R18" s="55"/>
      <c r="S18" s="116" t="s">
        <v>512</v>
      </c>
      <c r="T18" s="118" t="s">
        <v>34</v>
      </c>
      <c r="U18" s="61"/>
      <c r="V18" s="61"/>
      <c r="W18" s="61"/>
      <c r="X18" s="69"/>
    </row>
    <row r="19" spans="1:35" s="45" customFormat="1" ht="46.9" customHeight="1" thickTop="1">
      <c r="A19" s="325" t="s">
        <v>25</v>
      </c>
      <c r="B19" s="309" t="s">
        <v>513</v>
      </c>
      <c r="C19" s="94" t="s">
        <v>514</v>
      </c>
      <c r="D19" s="119" t="s">
        <v>18</v>
      </c>
      <c r="E19" s="52"/>
      <c r="F19" s="52"/>
      <c r="G19" s="52"/>
      <c r="H19" s="71"/>
      <c r="I19" s="52"/>
      <c r="J19" s="71"/>
      <c r="K19" s="292"/>
      <c r="L19" s="71"/>
      <c r="M19" s="52" t="s">
        <v>113</v>
      </c>
      <c r="N19" s="93"/>
      <c r="O19" s="332" t="s">
        <v>25</v>
      </c>
      <c r="P19" s="312" t="s">
        <v>513</v>
      </c>
      <c r="Q19" s="120"/>
      <c r="R19" s="120"/>
      <c r="S19" s="121"/>
      <c r="T19" s="120"/>
      <c r="U19" s="53"/>
      <c r="V19" s="73"/>
      <c r="W19" s="122" t="s">
        <v>590</v>
      </c>
      <c r="X19" s="123" t="s">
        <v>34</v>
      </c>
      <c r="Y19" s="124"/>
    </row>
    <row r="20" spans="1:35" s="45" customFormat="1" ht="46.5" customHeight="1" thickBot="1">
      <c r="A20" s="326"/>
      <c r="B20" s="308"/>
      <c r="C20" s="61"/>
      <c r="D20" s="79"/>
      <c r="E20" s="63" t="s">
        <v>463</v>
      </c>
      <c r="F20" s="156" t="s">
        <v>18</v>
      </c>
      <c r="G20" s="88"/>
      <c r="H20" s="79"/>
      <c r="I20" s="90" t="s">
        <v>459</v>
      </c>
      <c r="J20" s="78" t="s">
        <v>23</v>
      </c>
      <c r="K20" s="125" t="s">
        <v>516</v>
      </c>
      <c r="L20" s="126" t="s">
        <v>23</v>
      </c>
      <c r="M20" s="61"/>
      <c r="N20" s="79"/>
      <c r="O20" s="334"/>
      <c r="P20" s="313"/>
      <c r="Q20" s="61"/>
      <c r="R20" s="66"/>
      <c r="S20" s="61"/>
      <c r="T20" s="66"/>
      <c r="U20" s="61"/>
      <c r="V20" s="79"/>
      <c r="W20" s="61"/>
      <c r="X20" s="66"/>
      <c r="Y20" s="124"/>
    </row>
    <row r="21" spans="1:35" s="45" customFormat="1" ht="45.75" customHeight="1" thickTop="1">
      <c r="A21" s="324" t="s">
        <v>37</v>
      </c>
      <c r="B21" s="309" t="s">
        <v>517</v>
      </c>
      <c r="C21" s="88"/>
      <c r="D21" s="71"/>
      <c r="E21" s="53"/>
      <c r="F21" s="52"/>
      <c r="G21" s="52"/>
      <c r="H21" s="71"/>
      <c r="I21" s="95" t="s">
        <v>518</v>
      </c>
      <c r="J21" s="94" t="s">
        <v>23</v>
      </c>
      <c r="K21" s="52"/>
      <c r="L21" s="71"/>
      <c r="M21" s="88"/>
      <c r="N21" s="68"/>
      <c r="O21" s="333" t="s">
        <v>37</v>
      </c>
      <c r="P21" s="310" t="s">
        <v>517</v>
      </c>
      <c r="Q21" s="67"/>
      <c r="R21" s="68"/>
      <c r="S21" s="54"/>
      <c r="T21" s="55"/>
      <c r="U21" s="54"/>
      <c r="V21" s="84"/>
      <c r="W21" s="71"/>
      <c r="X21" s="127"/>
    </row>
    <row r="22" spans="1:35" s="45" customFormat="1" ht="53.25" customHeight="1" thickBot="1">
      <c r="A22" s="324"/>
      <c r="B22" s="308"/>
      <c r="C22" s="89" t="s">
        <v>478</v>
      </c>
      <c r="D22" s="218" t="s">
        <v>23</v>
      </c>
      <c r="E22" s="61"/>
      <c r="F22" s="68"/>
      <c r="G22" s="61"/>
      <c r="H22" s="88"/>
      <c r="I22" s="63" t="s">
        <v>410</v>
      </c>
      <c r="J22" s="128" t="s">
        <v>18</v>
      </c>
      <c r="K22" s="67"/>
      <c r="L22" s="88"/>
      <c r="M22" s="61"/>
      <c r="N22" s="79"/>
      <c r="O22" s="333"/>
      <c r="P22" s="311"/>
      <c r="Q22" s="61"/>
      <c r="R22" s="66"/>
      <c r="S22" s="67"/>
      <c r="T22" s="68"/>
      <c r="U22" s="61"/>
      <c r="V22" s="66"/>
      <c r="W22" s="61"/>
      <c r="X22" s="66"/>
      <c r="Y22" s="124"/>
    </row>
    <row r="23" spans="1:35" s="45" customFormat="1" ht="42.75" customHeight="1" thickTop="1">
      <c r="A23" s="325" t="s">
        <v>45</v>
      </c>
      <c r="B23" s="309" t="s">
        <v>519</v>
      </c>
      <c r="C23" s="52"/>
      <c r="D23" s="71"/>
      <c r="E23" s="52"/>
      <c r="F23" s="71"/>
      <c r="G23" s="94" t="s">
        <v>520</v>
      </c>
      <c r="H23" s="95" t="s">
        <v>18</v>
      </c>
      <c r="I23" s="52"/>
      <c r="J23" s="53"/>
      <c r="K23" s="52"/>
      <c r="L23" s="52"/>
      <c r="M23" s="88"/>
      <c r="N23" s="71"/>
      <c r="O23" s="332" t="s">
        <v>45</v>
      </c>
      <c r="P23" s="312" t="s">
        <v>519</v>
      </c>
      <c r="Q23" s="67"/>
      <c r="R23" s="68"/>
      <c r="S23" s="53"/>
      <c r="T23" s="73"/>
      <c r="U23" s="52"/>
      <c r="V23" s="73"/>
      <c r="W23" s="73"/>
      <c r="X23" s="127"/>
    </row>
    <row r="24" spans="1:35" s="45" customFormat="1" ht="49.5" customHeight="1" thickBot="1">
      <c r="A24" s="326"/>
      <c r="B24" s="308"/>
      <c r="C24" s="54"/>
      <c r="D24" s="55"/>
      <c r="E24" s="116" t="s">
        <v>515</v>
      </c>
      <c r="F24" s="117" t="s">
        <v>18</v>
      </c>
      <c r="G24" s="61"/>
      <c r="H24" s="67"/>
      <c r="I24" s="61"/>
      <c r="J24" s="67"/>
      <c r="K24" s="61"/>
      <c r="L24" s="67"/>
      <c r="M24" s="61"/>
      <c r="N24" s="61"/>
      <c r="O24" s="334"/>
      <c r="P24" s="313"/>
      <c r="Q24" s="61"/>
      <c r="R24" s="66"/>
      <c r="S24" s="61"/>
      <c r="T24" s="66"/>
      <c r="U24" s="61"/>
      <c r="V24" s="79"/>
      <c r="W24" s="80" t="s">
        <v>584</v>
      </c>
      <c r="X24" s="92" t="s">
        <v>34</v>
      </c>
      <c r="Y24" s="124"/>
    </row>
    <row r="25" spans="1:35" s="45" customFormat="1" ht="50.25" customHeight="1" thickTop="1">
      <c r="A25" s="324" t="s">
        <v>52</v>
      </c>
      <c r="B25" s="307" t="s">
        <v>521</v>
      </c>
      <c r="C25" s="53"/>
      <c r="D25" s="53"/>
      <c r="E25" s="52"/>
      <c r="F25" s="73"/>
      <c r="H25" s="52"/>
      <c r="I25" s="53"/>
      <c r="J25" s="53"/>
      <c r="K25" s="52"/>
      <c r="L25" s="52"/>
      <c r="M25" s="88"/>
      <c r="N25" s="71"/>
      <c r="O25" s="333" t="s">
        <v>52</v>
      </c>
      <c r="P25" s="310" t="s">
        <v>521</v>
      </c>
      <c r="Q25" s="52"/>
      <c r="R25" s="84"/>
      <c r="S25" s="88"/>
      <c r="T25" s="71"/>
      <c r="U25" s="54"/>
      <c r="V25" s="55"/>
      <c r="W25" s="129"/>
      <c r="X25" s="130"/>
    </row>
    <row r="26" spans="1:35" s="45" customFormat="1" ht="43.5" customHeight="1">
      <c r="A26" s="324"/>
      <c r="B26" s="308"/>
      <c r="C26" s="89" t="s">
        <v>472</v>
      </c>
      <c r="D26" s="78" t="s">
        <v>18</v>
      </c>
      <c r="E26" s="131" t="s">
        <v>441</v>
      </c>
      <c r="F26" s="78" t="s">
        <v>18</v>
      </c>
      <c r="G26" s="67"/>
      <c r="H26" s="67"/>
      <c r="I26" s="67"/>
      <c r="J26" s="67"/>
      <c r="K26" s="67"/>
      <c r="L26" s="79"/>
      <c r="M26" s="61"/>
      <c r="N26" s="61"/>
      <c r="O26" s="333"/>
      <c r="P26" s="311"/>
      <c r="Q26" s="54"/>
      <c r="R26" s="61"/>
      <c r="S26" s="61"/>
      <c r="T26" s="66"/>
      <c r="U26" s="67"/>
      <c r="V26" s="68"/>
      <c r="W26" s="67"/>
      <c r="X26" s="132"/>
    </row>
    <row r="27" spans="1:35" s="45" customFormat="1" ht="40.5" customHeight="1" thickTop="1">
      <c r="A27" s="70" t="s">
        <v>60</v>
      </c>
      <c r="B27" s="284" t="s">
        <v>522</v>
      </c>
      <c r="C27" s="52"/>
      <c r="D27" s="71"/>
      <c r="E27" s="52"/>
      <c r="F27" s="71"/>
      <c r="G27" s="52"/>
      <c r="H27" s="52"/>
      <c r="I27" s="52"/>
      <c r="J27" s="52"/>
      <c r="K27" s="52"/>
      <c r="L27" s="71"/>
      <c r="M27" s="53"/>
      <c r="N27" s="93"/>
      <c r="O27" s="56" t="s">
        <v>60</v>
      </c>
      <c r="P27" s="285" t="s">
        <v>522</v>
      </c>
      <c r="Q27" s="103"/>
      <c r="R27" s="104"/>
      <c r="S27" s="133"/>
      <c r="T27" s="73"/>
      <c r="U27" s="52"/>
      <c r="V27" s="73"/>
      <c r="W27" s="97"/>
      <c r="X27" s="134"/>
    </row>
    <row r="28" spans="1:35" s="45" customFormat="1" ht="40.5" hidden="1" customHeight="1">
      <c r="A28" s="105" t="s">
        <v>62</v>
      </c>
      <c r="B28" s="106"/>
      <c r="C28" s="59"/>
      <c r="D28" s="58"/>
      <c r="E28" s="59"/>
      <c r="F28" s="58"/>
      <c r="G28" s="59"/>
      <c r="H28" s="58"/>
      <c r="I28" s="59"/>
      <c r="J28" s="58"/>
      <c r="K28" s="67"/>
      <c r="L28" s="58"/>
      <c r="M28" s="67"/>
      <c r="N28" s="107"/>
      <c r="O28" s="108" t="s">
        <v>62</v>
      </c>
      <c r="P28" s="286" t="s">
        <v>100</v>
      </c>
      <c r="Q28" s="109"/>
      <c r="R28" s="110"/>
      <c r="S28" s="135"/>
      <c r="T28" s="68"/>
      <c r="U28" s="59"/>
      <c r="V28" s="68"/>
      <c r="W28" s="59"/>
      <c r="X28" s="60"/>
    </row>
    <row r="29" spans="1:35" ht="24.95" customHeight="1" thickBot="1">
      <c r="A29" s="304" t="s">
        <v>3</v>
      </c>
      <c r="B29" s="305"/>
      <c r="C29" s="50" t="s">
        <v>587</v>
      </c>
      <c r="D29" s="50" t="s">
        <v>5</v>
      </c>
      <c r="E29" s="50" t="s">
        <v>12</v>
      </c>
      <c r="F29" s="50" t="s">
        <v>5</v>
      </c>
      <c r="G29" s="50" t="s">
        <v>13</v>
      </c>
      <c r="H29" s="50" t="s">
        <v>5</v>
      </c>
      <c r="I29" s="50" t="s">
        <v>101</v>
      </c>
      <c r="J29" s="50" t="s">
        <v>5</v>
      </c>
      <c r="K29" s="280" t="s">
        <v>9</v>
      </c>
      <c r="L29" s="281" t="s">
        <v>5</v>
      </c>
      <c r="M29" s="280" t="s">
        <v>10</v>
      </c>
      <c r="N29" s="287" t="s">
        <v>5</v>
      </c>
      <c r="O29" s="304" t="s">
        <v>3</v>
      </c>
      <c r="P29" s="306"/>
      <c r="Q29" s="51" t="s">
        <v>11</v>
      </c>
      <c r="R29" s="50" t="s">
        <v>5</v>
      </c>
      <c r="S29" s="50" t="s">
        <v>12</v>
      </c>
      <c r="T29" s="50" t="s">
        <v>5</v>
      </c>
      <c r="U29" s="50" t="s">
        <v>13</v>
      </c>
      <c r="V29" s="50" t="s">
        <v>5</v>
      </c>
      <c r="W29" s="50" t="s">
        <v>14</v>
      </c>
      <c r="X29" s="112" t="s">
        <v>5</v>
      </c>
      <c r="Y29" s="45"/>
      <c r="Z29" s="45"/>
      <c r="AA29" s="45"/>
      <c r="AB29" s="45"/>
      <c r="AC29" s="45"/>
      <c r="AD29" s="45"/>
      <c r="AE29" s="45"/>
      <c r="AF29" s="45"/>
      <c r="AG29" s="45"/>
      <c r="AI29" s="45"/>
    </row>
    <row r="30" spans="1:35" s="46" customFormat="1" ht="45" customHeight="1" thickTop="1">
      <c r="A30" s="327" t="s">
        <v>15</v>
      </c>
      <c r="B30" s="307" t="s">
        <v>523</v>
      </c>
      <c r="C30" s="52"/>
      <c r="D30" s="53"/>
      <c r="E30" s="53"/>
      <c r="F30" s="67"/>
      <c r="G30" s="53"/>
      <c r="H30" s="71"/>
      <c r="I30" s="52"/>
      <c r="J30" s="53"/>
      <c r="K30" s="67"/>
      <c r="L30" s="68"/>
      <c r="M30" s="54"/>
      <c r="N30" s="136"/>
      <c r="O30" s="333" t="s">
        <v>15</v>
      </c>
      <c r="P30" s="310" t="s">
        <v>523</v>
      </c>
      <c r="Q30" s="137"/>
      <c r="R30" s="84"/>
      <c r="S30" s="88"/>
      <c r="T30" s="84"/>
      <c r="U30" s="54"/>
      <c r="V30" s="55"/>
      <c r="W30" s="114"/>
      <c r="X30" s="115"/>
      <c r="Y30" s="45"/>
      <c r="Z30" s="45"/>
      <c r="AA30" s="45"/>
      <c r="AB30" s="45"/>
      <c r="AC30" s="45"/>
      <c r="AD30" s="45"/>
      <c r="AE30" s="45"/>
      <c r="AF30" s="45"/>
      <c r="AG30" s="45"/>
      <c r="AH30"/>
      <c r="AI30" s="45"/>
    </row>
    <row r="31" spans="1:35" s="46" customFormat="1" ht="38.25" customHeight="1" thickBot="1">
      <c r="A31" s="327"/>
      <c r="B31" s="308"/>
      <c r="C31" s="90" t="s">
        <v>440</v>
      </c>
      <c r="D31" s="78" t="s">
        <v>18</v>
      </c>
      <c r="E31" s="67"/>
      <c r="F31" s="67"/>
      <c r="G31" s="67"/>
      <c r="H31" s="67"/>
      <c r="I31" s="88"/>
      <c r="J31" s="61"/>
      <c r="K31" s="64" t="s">
        <v>389</v>
      </c>
      <c r="L31" s="63" t="s">
        <v>23</v>
      </c>
      <c r="M31" s="67"/>
      <c r="N31" s="138"/>
      <c r="O31" s="333"/>
      <c r="P31" s="311"/>
      <c r="Q31" s="61"/>
      <c r="R31" s="66"/>
      <c r="S31" s="67"/>
      <c r="T31" s="68"/>
      <c r="U31" s="61"/>
      <c r="V31" s="68"/>
      <c r="W31" s="61"/>
      <c r="X31" s="69"/>
      <c r="Y31" s="45"/>
      <c r="Z31" s="45"/>
      <c r="AA31" s="45"/>
      <c r="AB31" s="45"/>
      <c r="AC31" s="45"/>
      <c r="AD31" s="45"/>
      <c r="AE31" s="45"/>
      <c r="AF31" s="45"/>
      <c r="AG31" s="45"/>
      <c r="AH31"/>
      <c r="AI31" s="45"/>
    </row>
    <row r="32" spans="1:35" s="46" customFormat="1" ht="42" customHeight="1" thickTop="1">
      <c r="A32" s="328" t="s">
        <v>25</v>
      </c>
      <c r="B32" s="307" t="s">
        <v>524</v>
      </c>
      <c r="C32" s="52"/>
      <c r="D32" s="73"/>
      <c r="E32" s="53"/>
      <c r="F32" s="53"/>
      <c r="G32" s="52"/>
      <c r="H32" s="71"/>
      <c r="I32" s="52"/>
      <c r="J32" s="71"/>
      <c r="K32" s="52"/>
      <c r="L32" s="71"/>
      <c r="M32" s="53"/>
      <c r="N32" s="73"/>
      <c r="O32" s="332" t="s">
        <v>25</v>
      </c>
      <c r="P32" s="312" t="s">
        <v>524</v>
      </c>
      <c r="Q32" s="72"/>
      <c r="R32" s="71"/>
      <c r="S32" s="52"/>
      <c r="T32" s="71"/>
      <c r="U32" s="52"/>
      <c r="V32" s="71"/>
      <c r="W32" s="52"/>
      <c r="X32" s="98"/>
      <c r="Y32" s="139"/>
      <c r="Z32" s="45"/>
      <c r="AA32" s="45"/>
      <c r="AB32" s="45"/>
      <c r="AC32" s="45"/>
      <c r="AD32" s="45"/>
      <c r="AE32" s="45"/>
      <c r="AF32" s="45"/>
      <c r="AG32" s="45"/>
      <c r="AH32"/>
      <c r="AI32" s="45"/>
    </row>
    <row r="33" spans="1:35" s="46" customFormat="1" ht="39" customHeight="1" thickBot="1">
      <c r="A33" s="329"/>
      <c r="B33" s="308"/>
      <c r="C33" s="99" t="s">
        <v>507</v>
      </c>
      <c r="D33" s="100" t="s">
        <v>18</v>
      </c>
      <c r="E33" s="64" t="s">
        <v>289</v>
      </c>
      <c r="F33" s="64" t="s">
        <v>23</v>
      </c>
      <c r="G33" s="61"/>
      <c r="H33" s="67"/>
      <c r="I33" s="77" t="s">
        <v>434</v>
      </c>
      <c r="J33" s="78" t="s">
        <v>23</v>
      </c>
      <c r="K33" s="76"/>
      <c r="L33" s="68"/>
      <c r="M33" s="61"/>
      <c r="N33" s="61"/>
      <c r="O33" s="334"/>
      <c r="P33" s="313"/>
      <c r="Q33" s="67"/>
      <c r="R33" s="79"/>
      <c r="S33" s="61"/>
      <c r="T33" s="79"/>
      <c r="U33" s="61"/>
      <c r="V33" s="79"/>
      <c r="W33" s="61"/>
      <c r="X33" s="79"/>
      <c r="Y33" s="45"/>
      <c r="Z33" s="45"/>
      <c r="AA33" s="45"/>
      <c r="AB33" s="45"/>
      <c r="AC33" s="45"/>
      <c r="AD33" s="45"/>
      <c r="AE33" s="45"/>
      <c r="AF33" s="45"/>
      <c r="AG33" s="45"/>
      <c r="AH33"/>
      <c r="AI33" s="45"/>
    </row>
    <row r="34" spans="1:35" s="46" customFormat="1" ht="45" customHeight="1" thickTop="1">
      <c r="A34" s="327" t="s">
        <v>37</v>
      </c>
      <c r="B34" s="307" t="s">
        <v>525</v>
      </c>
      <c r="C34" s="53"/>
      <c r="D34" s="73"/>
      <c r="E34" s="52"/>
      <c r="F34" s="52"/>
      <c r="G34" s="67"/>
      <c r="H34" s="52"/>
      <c r="I34" s="52"/>
      <c r="J34" s="73"/>
      <c r="K34" s="52"/>
      <c r="L34" s="52"/>
      <c r="M34" s="88"/>
      <c r="N34" s="52"/>
      <c r="O34" s="333" t="s">
        <v>37</v>
      </c>
      <c r="P34" s="310" t="s">
        <v>525</v>
      </c>
      <c r="Q34" s="120"/>
      <c r="R34" s="142"/>
      <c r="S34" s="142"/>
      <c r="T34" s="142"/>
      <c r="U34" s="142"/>
      <c r="V34" s="142"/>
      <c r="W34" s="142"/>
      <c r="X34" s="115"/>
      <c r="Y34" s="45"/>
      <c r="Z34" s="45"/>
      <c r="AA34" s="45"/>
      <c r="AB34" s="45"/>
      <c r="AC34" s="45"/>
      <c r="AD34" s="45"/>
      <c r="AE34" s="45"/>
      <c r="AF34" s="45"/>
      <c r="AG34" s="45"/>
      <c r="AH34"/>
      <c r="AI34" s="45"/>
    </row>
    <row r="35" spans="1:35" s="46" customFormat="1" ht="45" customHeight="1" thickBot="1">
      <c r="A35" s="327"/>
      <c r="B35" s="308"/>
      <c r="C35" s="116" t="s">
        <v>589</v>
      </c>
      <c r="D35" s="117" t="s">
        <v>23</v>
      </c>
      <c r="E35" s="61"/>
      <c r="F35" s="79"/>
      <c r="G35" s="61"/>
      <c r="H35" s="79"/>
      <c r="I35" s="61"/>
      <c r="J35" s="61"/>
      <c r="K35" s="67"/>
      <c r="L35" s="76"/>
      <c r="M35" s="143"/>
      <c r="N35" s="144"/>
      <c r="O35" s="333"/>
      <c r="P35" s="311"/>
      <c r="Q35" s="61"/>
      <c r="R35" s="79"/>
      <c r="S35" s="61"/>
      <c r="T35" s="67"/>
      <c r="U35" s="61"/>
      <c r="V35" s="66"/>
      <c r="W35" s="80" t="s">
        <v>453</v>
      </c>
      <c r="X35" s="92" t="s">
        <v>44</v>
      </c>
      <c r="Y35" s="124"/>
      <c r="Z35" s="45"/>
      <c r="AA35" s="45"/>
      <c r="AB35" s="45"/>
      <c r="AC35" s="45"/>
      <c r="AD35" s="45"/>
      <c r="AE35" s="45"/>
      <c r="AF35" s="45"/>
      <c r="AG35" s="45"/>
      <c r="AH35"/>
      <c r="AI35" s="45"/>
    </row>
    <row r="36" spans="1:35" s="46" customFormat="1" ht="48" customHeight="1" thickTop="1">
      <c r="A36" s="325" t="s">
        <v>45</v>
      </c>
      <c r="B36" s="307" t="s">
        <v>526</v>
      </c>
      <c r="C36" s="52"/>
      <c r="D36" s="52"/>
      <c r="E36" s="67"/>
      <c r="F36" s="67"/>
      <c r="G36" s="52"/>
      <c r="H36" s="52"/>
      <c r="I36" s="52"/>
      <c r="J36" s="52"/>
      <c r="K36" s="52"/>
      <c r="L36" s="68"/>
      <c r="M36" s="71"/>
      <c r="N36" s="52"/>
      <c r="O36" s="332" t="s">
        <v>45</v>
      </c>
      <c r="P36" s="312" t="s">
        <v>526</v>
      </c>
      <c r="Q36" s="120"/>
      <c r="R36" s="142"/>
      <c r="S36" s="54"/>
      <c r="T36" s="71"/>
      <c r="U36" s="88"/>
      <c r="V36" s="71"/>
      <c r="W36" s="52"/>
      <c r="X36" s="132"/>
      <c r="Y36" s="45"/>
      <c r="Z36" s="45"/>
      <c r="AA36" s="45"/>
      <c r="AB36" s="45"/>
      <c r="AC36" s="45"/>
      <c r="AD36" s="45"/>
      <c r="AE36" s="45"/>
      <c r="AF36" s="45"/>
      <c r="AG36" s="45"/>
      <c r="AH36"/>
      <c r="AI36" s="45"/>
    </row>
    <row r="37" spans="1:35" s="46" customFormat="1" ht="45.75" customHeight="1">
      <c r="A37" s="326"/>
      <c r="B37" s="308"/>
      <c r="C37" s="54"/>
      <c r="D37" s="67"/>
      <c r="E37" s="116" t="s">
        <v>527</v>
      </c>
      <c r="F37" s="117" t="s">
        <v>18</v>
      </c>
      <c r="G37" s="61"/>
      <c r="H37" s="68"/>
      <c r="I37" s="63" t="s">
        <v>473</v>
      </c>
      <c r="J37" s="63" t="s">
        <v>23</v>
      </c>
      <c r="K37" s="67"/>
      <c r="L37" s="61"/>
      <c r="M37" s="88"/>
      <c r="N37" s="144"/>
      <c r="O37" s="334"/>
      <c r="P37" s="313"/>
      <c r="Q37" s="61"/>
      <c r="R37" s="79"/>
      <c r="S37" s="80" t="s">
        <v>585</v>
      </c>
      <c r="T37" s="92" t="s">
        <v>34</v>
      </c>
      <c r="U37" s="61"/>
      <c r="V37" s="79"/>
      <c r="W37" s="61"/>
      <c r="X37" s="79"/>
      <c r="Y37" s="124"/>
      <c r="Z37" s="45"/>
      <c r="AA37" s="45"/>
      <c r="AB37" s="45"/>
      <c r="AC37" s="45"/>
      <c r="AD37" s="45"/>
      <c r="AE37" s="45"/>
      <c r="AF37" s="45"/>
      <c r="AG37" s="45"/>
      <c r="AH37"/>
      <c r="AI37" s="45"/>
    </row>
    <row r="38" spans="1:35" s="45" customFormat="1" ht="36.75" customHeight="1">
      <c r="A38" s="324" t="s">
        <v>52</v>
      </c>
      <c r="B38" s="307" t="s">
        <v>528</v>
      </c>
      <c r="C38" s="52"/>
      <c r="D38" s="53"/>
      <c r="E38" s="52"/>
      <c r="F38" s="73"/>
      <c r="G38" s="52"/>
      <c r="H38" s="53"/>
      <c r="I38" s="52"/>
      <c r="J38" s="53"/>
      <c r="K38" s="52"/>
      <c r="L38" s="68"/>
      <c r="M38" s="52"/>
      <c r="N38" s="71"/>
      <c r="O38" s="333" t="s">
        <v>52</v>
      </c>
      <c r="P38" s="310" t="s">
        <v>528</v>
      </c>
      <c r="Q38" s="145"/>
      <c r="R38" s="55"/>
      <c r="S38" s="52"/>
      <c r="T38" s="71"/>
      <c r="U38" s="54"/>
      <c r="V38" s="55"/>
      <c r="W38" s="129"/>
      <c r="X38" s="130"/>
      <c r="AH38"/>
    </row>
    <row r="39" spans="1:35" s="45" customFormat="1" ht="41.25" customHeight="1">
      <c r="A39" s="324"/>
      <c r="B39" s="308"/>
      <c r="C39" s="61"/>
      <c r="D39" s="61"/>
      <c r="E39" s="67"/>
      <c r="F39" s="67"/>
      <c r="G39" s="61"/>
      <c r="H39" s="67"/>
      <c r="I39" s="61"/>
      <c r="J39" s="67"/>
      <c r="K39" s="67"/>
      <c r="L39" s="61"/>
      <c r="M39" s="61"/>
      <c r="N39" s="67"/>
      <c r="O39" s="333"/>
      <c r="P39" s="311"/>
      <c r="Q39" s="61"/>
      <c r="R39" s="66"/>
      <c r="S39" s="67"/>
      <c r="T39" s="68"/>
      <c r="U39" s="61"/>
      <c r="V39" s="79"/>
      <c r="W39" s="61"/>
      <c r="X39" s="79"/>
      <c r="Y39" s="124"/>
      <c r="AH39"/>
    </row>
    <row r="40" spans="1:35" s="45" customFormat="1" ht="40.5" customHeight="1" thickTop="1">
      <c r="A40" s="101" t="s">
        <v>60</v>
      </c>
      <c r="B40" s="283" t="s">
        <v>529</v>
      </c>
      <c r="C40" s="52"/>
      <c r="D40" s="71"/>
      <c r="E40" s="52" t="s">
        <v>113</v>
      </c>
      <c r="F40" s="71"/>
      <c r="G40" s="52"/>
      <c r="H40" s="71"/>
      <c r="I40" s="52"/>
      <c r="J40" s="71"/>
      <c r="K40" s="71"/>
      <c r="L40" s="146"/>
      <c r="M40" s="71"/>
      <c r="N40" s="147"/>
      <c r="O40" s="102" t="s">
        <v>60</v>
      </c>
      <c r="P40" s="285" t="s">
        <v>529</v>
      </c>
      <c r="Q40" s="103"/>
      <c r="R40" s="104"/>
      <c r="S40" s="148"/>
      <c r="T40" s="71"/>
      <c r="U40" s="146"/>
      <c r="V40" s="71"/>
      <c r="W40" s="53"/>
      <c r="X40" s="98"/>
      <c r="AH40"/>
    </row>
    <row r="41" spans="1:35" s="45" customFormat="1" ht="40.5" hidden="1" customHeight="1">
      <c r="A41" s="105" t="s">
        <v>62</v>
      </c>
      <c r="B41" s="149"/>
      <c r="C41" s="59"/>
      <c r="D41" s="58"/>
      <c r="E41" s="59"/>
      <c r="F41" s="58"/>
      <c r="G41" s="59"/>
      <c r="H41" s="58"/>
      <c r="I41" s="58"/>
      <c r="J41" s="58"/>
      <c r="K41" s="58"/>
      <c r="L41" s="150"/>
      <c r="M41" s="58"/>
      <c r="N41" s="151"/>
      <c r="O41" s="108" t="s">
        <v>62</v>
      </c>
      <c r="P41" s="288" t="s">
        <v>114</v>
      </c>
      <c r="Q41" s="109"/>
      <c r="R41" s="110"/>
      <c r="S41" s="152"/>
      <c r="T41" s="58"/>
      <c r="U41" s="150"/>
      <c r="V41" s="58"/>
      <c r="W41" s="67"/>
      <c r="X41" s="60"/>
    </row>
    <row r="42" spans="1:35" ht="24.95" customHeight="1" thickBot="1">
      <c r="A42" s="304" t="s">
        <v>3</v>
      </c>
      <c r="B42" s="305"/>
      <c r="C42" s="50" t="s">
        <v>11</v>
      </c>
      <c r="D42" s="50" t="s">
        <v>5</v>
      </c>
      <c r="E42" s="50" t="s">
        <v>12</v>
      </c>
      <c r="F42" s="50" t="s">
        <v>5</v>
      </c>
      <c r="G42" s="50" t="s">
        <v>13</v>
      </c>
      <c r="H42" s="50" t="s">
        <v>5</v>
      </c>
      <c r="I42" s="50" t="s">
        <v>14</v>
      </c>
      <c r="J42" s="50" t="s">
        <v>5</v>
      </c>
      <c r="K42" s="280" t="s">
        <v>9</v>
      </c>
      <c r="L42" s="281" t="s">
        <v>5</v>
      </c>
      <c r="M42" s="280" t="s">
        <v>10</v>
      </c>
      <c r="N42" s="287" t="s">
        <v>5</v>
      </c>
      <c r="O42" s="304" t="s">
        <v>3</v>
      </c>
      <c r="P42" s="306"/>
      <c r="Q42" s="51" t="s">
        <v>11</v>
      </c>
      <c r="R42" s="50" t="s">
        <v>5</v>
      </c>
      <c r="S42" s="50" t="s">
        <v>12</v>
      </c>
      <c r="T42" s="50" t="s">
        <v>5</v>
      </c>
      <c r="U42" s="50" t="s">
        <v>13</v>
      </c>
      <c r="V42" s="50" t="s">
        <v>5</v>
      </c>
      <c r="W42" s="50" t="s">
        <v>14</v>
      </c>
      <c r="X42" s="112" t="s">
        <v>5</v>
      </c>
    </row>
    <row r="43" spans="1:35" s="45" customFormat="1" ht="44.25" customHeight="1" thickTop="1">
      <c r="A43" s="324" t="s">
        <v>15</v>
      </c>
      <c r="B43" s="307" t="s">
        <v>530</v>
      </c>
      <c r="C43" s="53"/>
      <c r="D43" s="53"/>
      <c r="E43" s="88"/>
      <c r="F43" s="88"/>
      <c r="G43" s="54"/>
      <c r="H43" s="88"/>
      <c r="I43" s="52"/>
      <c r="J43" s="53"/>
      <c r="K43" s="54"/>
      <c r="L43" s="84"/>
      <c r="M43" s="55"/>
      <c r="N43" s="136"/>
      <c r="O43" s="333" t="s">
        <v>15</v>
      </c>
      <c r="P43" s="310" t="s">
        <v>530</v>
      </c>
      <c r="Q43" s="52"/>
      <c r="R43" s="71"/>
      <c r="S43" s="52"/>
      <c r="T43" s="71"/>
      <c r="U43" s="54"/>
      <c r="V43" s="84"/>
      <c r="W43" s="54"/>
      <c r="X43" s="153"/>
    </row>
    <row r="44" spans="1:35" s="45" customFormat="1" ht="40.5" customHeight="1">
      <c r="A44" s="324"/>
      <c r="B44" s="308"/>
      <c r="C44" s="119" t="s">
        <v>531</v>
      </c>
      <c r="D44" s="100" t="s">
        <v>18</v>
      </c>
      <c r="E44" s="59"/>
      <c r="F44" s="79"/>
      <c r="G44" s="61"/>
      <c r="H44" s="61"/>
      <c r="I44" s="154" t="s">
        <v>532</v>
      </c>
      <c r="J44" s="126" t="s">
        <v>18</v>
      </c>
      <c r="K44" s="67"/>
      <c r="L44" s="61"/>
      <c r="M44" s="67"/>
      <c r="N44" s="74"/>
      <c r="O44" s="333"/>
      <c r="P44" s="311"/>
      <c r="Q44" s="61"/>
      <c r="R44" s="66"/>
      <c r="S44" s="80" t="s">
        <v>533</v>
      </c>
      <c r="T44" s="92" t="s">
        <v>34</v>
      </c>
      <c r="U44" s="67"/>
      <c r="V44" s="68"/>
      <c r="W44" s="61"/>
      <c r="X44" s="66"/>
      <c r="Y44" s="124"/>
    </row>
    <row r="45" spans="1:35" s="45" customFormat="1" ht="46.5" customHeight="1">
      <c r="A45" s="325" t="s">
        <v>25</v>
      </c>
      <c r="B45" s="307" t="s">
        <v>534</v>
      </c>
      <c r="C45" s="52"/>
      <c r="D45" s="73"/>
      <c r="E45" s="52"/>
      <c r="F45" s="71"/>
      <c r="G45" s="54"/>
      <c r="H45" s="68"/>
      <c r="I45" s="52"/>
      <c r="J45" s="84"/>
      <c r="K45" s="52"/>
      <c r="L45" s="71"/>
      <c r="M45" s="52"/>
      <c r="N45" s="71"/>
      <c r="O45" s="332" t="s">
        <v>25</v>
      </c>
      <c r="P45" s="312" t="s">
        <v>534</v>
      </c>
      <c r="Q45" s="52"/>
      <c r="R45" s="71"/>
      <c r="S45" s="52"/>
      <c r="T45" s="71"/>
      <c r="U45" s="120"/>
      <c r="V45" s="120"/>
      <c r="W45" s="120"/>
      <c r="X45" s="155"/>
    </row>
    <row r="46" spans="1:35" s="45" customFormat="1" ht="46.5" customHeight="1">
      <c r="A46" s="326"/>
      <c r="B46" s="308"/>
      <c r="C46" s="119" t="s">
        <v>514</v>
      </c>
      <c r="D46" s="100" t="s">
        <v>18</v>
      </c>
      <c r="E46" s="63" t="s">
        <v>463</v>
      </c>
      <c r="F46" s="156" t="s">
        <v>18</v>
      </c>
      <c r="G46" s="88"/>
      <c r="H46" s="68"/>
      <c r="I46" s="77" t="s">
        <v>438</v>
      </c>
      <c r="J46" s="78" t="s">
        <v>23</v>
      </c>
      <c r="K46" s="77" t="s">
        <v>535</v>
      </c>
      <c r="L46" s="78" t="s">
        <v>23</v>
      </c>
      <c r="M46" s="54"/>
      <c r="N46" s="79"/>
      <c r="O46" s="334"/>
      <c r="P46" s="313"/>
      <c r="Q46" s="76"/>
      <c r="R46" s="76"/>
      <c r="S46" s="61"/>
      <c r="T46" s="66"/>
      <c r="U46" s="61"/>
      <c r="V46" s="79"/>
      <c r="W46" s="80" t="s">
        <v>536</v>
      </c>
      <c r="X46" s="92" t="s">
        <v>34</v>
      </c>
      <c r="Y46" s="124"/>
    </row>
    <row r="47" spans="1:35" s="45" customFormat="1" ht="41.25" customHeight="1">
      <c r="A47" s="324" t="s">
        <v>37</v>
      </c>
      <c r="B47" s="307" t="s">
        <v>537</v>
      </c>
      <c r="C47" s="52"/>
      <c r="D47" s="71"/>
      <c r="E47" s="53"/>
      <c r="F47" s="73"/>
      <c r="G47" s="52"/>
      <c r="H47" s="73"/>
      <c r="I47" s="94" t="s">
        <v>518</v>
      </c>
      <c r="J47" s="157" t="s">
        <v>23</v>
      </c>
      <c r="K47" s="52"/>
      <c r="L47" s="71"/>
      <c r="M47" s="52"/>
      <c r="N47" s="71"/>
      <c r="O47" s="333" t="s">
        <v>37</v>
      </c>
      <c r="P47" s="310" t="s">
        <v>537</v>
      </c>
      <c r="Q47" s="67"/>
      <c r="R47" s="68"/>
      <c r="S47" s="54"/>
      <c r="T47" s="55"/>
      <c r="U47" s="54"/>
      <c r="V47" s="158"/>
      <c r="W47" s="129"/>
      <c r="X47" s="159"/>
    </row>
    <row r="48" spans="1:35" s="45" customFormat="1" ht="43.5" customHeight="1" thickBot="1">
      <c r="A48" s="324"/>
      <c r="B48" s="308"/>
      <c r="C48" s="63" t="s">
        <v>489</v>
      </c>
      <c r="D48" s="156" t="s">
        <v>18</v>
      </c>
      <c r="E48" s="67"/>
      <c r="F48" s="67"/>
      <c r="G48" s="67"/>
      <c r="H48" s="61"/>
      <c r="I48" s="67"/>
      <c r="J48" s="67"/>
      <c r="K48" s="88"/>
      <c r="L48" s="84"/>
      <c r="M48" s="67"/>
      <c r="N48" s="79"/>
      <c r="O48" s="333"/>
      <c r="P48" s="311"/>
      <c r="Q48" s="61"/>
      <c r="R48" s="66"/>
      <c r="S48" s="61"/>
      <c r="T48" s="79"/>
      <c r="U48" s="160"/>
      <c r="V48" s="74"/>
      <c r="W48" s="80" t="s">
        <v>591</v>
      </c>
      <c r="X48" s="92" t="s">
        <v>44</v>
      </c>
      <c r="Y48" s="124"/>
    </row>
    <row r="49" spans="1:25" s="45" customFormat="1" ht="41.25" customHeight="1" thickTop="1">
      <c r="A49" s="325" t="s">
        <v>45</v>
      </c>
      <c r="B49" s="307" t="s">
        <v>538</v>
      </c>
      <c r="C49" s="52"/>
      <c r="D49" s="52"/>
      <c r="E49" s="53"/>
      <c r="F49" s="53"/>
      <c r="G49" s="94" t="s">
        <v>539</v>
      </c>
      <c r="H49" s="157" t="s">
        <v>18</v>
      </c>
      <c r="I49" s="52"/>
      <c r="J49" s="52"/>
      <c r="K49" s="52"/>
      <c r="L49" s="71"/>
      <c r="M49" s="52"/>
      <c r="N49" s="71"/>
      <c r="O49" s="332" t="s">
        <v>45</v>
      </c>
      <c r="P49" s="312" t="s">
        <v>538</v>
      </c>
      <c r="Q49" s="52"/>
      <c r="R49" s="71"/>
      <c r="S49" s="52"/>
      <c r="T49" s="71"/>
      <c r="U49" s="52"/>
      <c r="V49" s="93"/>
      <c r="W49" s="73"/>
      <c r="X49" s="127"/>
    </row>
    <row r="50" spans="1:25" s="45" customFormat="1" ht="45" customHeight="1" thickBot="1">
      <c r="A50" s="326"/>
      <c r="B50" s="308"/>
      <c r="C50" s="54"/>
      <c r="D50" s="67"/>
      <c r="E50" s="61"/>
      <c r="F50" s="79"/>
      <c r="G50" s="88"/>
      <c r="H50" s="79"/>
      <c r="I50" s="116" t="s">
        <v>540</v>
      </c>
      <c r="J50" s="118" t="s">
        <v>23</v>
      </c>
      <c r="K50" s="88"/>
      <c r="L50" s="79"/>
      <c r="M50" s="54"/>
      <c r="N50" s="79"/>
      <c r="O50" s="334"/>
      <c r="P50" s="313"/>
      <c r="Q50" s="76"/>
      <c r="R50" s="76"/>
      <c r="S50" s="76"/>
      <c r="T50" s="76"/>
      <c r="U50" s="67"/>
      <c r="V50" s="66"/>
      <c r="W50" s="61"/>
      <c r="X50" s="66"/>
      <c r="Y50" s="124"/>
    </row>
    <row r="51" spans="1:25" s="45" customFormat="1" ht="40.5" customHeight="1">
      <c r="A51" s="325" t="s">
        <v>52</v>
      </c>
      <c r="B51" s="307" t="s">
        <v>541</v>
      </c>
      <c r="C51" s="52"/>
      <c r="D51" s="71"/>
      <c r="E51" s="88"/>
      <c r="F51" s="71"/>
      <c r="G51" s="94" t="s">
        <v>505</v>
      </c>
      <c r="H51" s="95" t="s">
        <v>23</v>
      </c>
      <c r="I51" s="94" t="s">
        <v>506</v>
      </c>
      <c r="J51" s="95" t="s">
        <v>23</v>
      </c>
      <c r="K51" s="52"/>
      <c r="L51" s="161"/>
      <c r="M51" s="52"/>
      <c r="N51" s="161"/>
      <c r="O51" s="332" t="s">
        <v>52</v>
      </c>
      <c r="P51" s="310" t="s">
        <v>541</v>
      </c>
      <c r="Q51" s="52"/>
      <c r="R51" s="68"/>
      <c r="S51" s="52"/>
      <c r="T51" s="54"/>
      <c r="U51" s="52"/>
      <c r="V51" s="93"/>
      <c r="W51" s="97"/>
      <c r="X51" s="130"/>
    </row>
    <row r="52" spans="1:25" s="45" customFormat="1" ht="45" customHeight="1">
      <c r="A52" s="326"/>
      <c r="B52" s="308"/>
      <c r="C52" s="61"/>
      <c r="D52" s="67"/>
      <c r="E52" s="154" t="s">
        <v>542</v>
      </c>
      <c r="F52" s="126" t="s">
        <v>18</v>
      </c>
      <c r="G52" s="61"/>
      <c r="H52" s="79"/>
      <c r="I52" s="61"/>
      <c r="J52" s="61"/>
      <c r="K52" s="61"/>
      <c r="L52" s="79"/>
      <c r="M52" s="61"/>
      <c r="N52" s="79"/>
      <c r="O52" s="334"/>
      <c r="P52" s="311"/>
      <c r="Q52" s="61"/>
      <c r="R52" s="79"/>
      <c r="S52" s="61"/>
      <c r="T52" s="79"/>
      <c r="U52" s="162"/>
      <c r="V52" s="79"/>
      <c r="W52" s="61"/>
      <c r="X52" s="66"/>
      <c r="Y52" s="124"/>
    </row>
    <row r="53" spans="1:25" s="45" customFormat="1" ht="42.75" customHeight="1" thickTop="1" thickBot="1">
      <c r="A53" s="163" t="s">
        <v>60</v>
      </c>
      <c r="B53" s="283" t="s">
        <v>543</v>
      </c>
      <c r="C53" s="122" t="s">
        <v>99</v>
      </c>
      <c r="D53" s="123" t="s">
        <v>23</v>
      </c>
      <c r="E53" s="164"/>
      <c r="F53" s="165"/>
      <c r="G53" s="166"/>
      <c r="H53" s="167"/>
      <c r="I53" s="164"/>
      <c r="J53" s="167"/>
      <c r="K53" s="76"/>
      <c r="L53" s="167"/>
      <c r="M53" s="164"/>
      <c r="N53" s="165"/>
      <c r="O53" s="168" t="s">
        <v>60</v>
      </c>
      <c r="P53" s="285" t="s">
        <v>543</v>
      </c>
      <c r="Q53" s="169"/>
      <c r="R53" s="167"/>
      <c r="S53" s="164"/>
      <c r="T53" s="167"/>
      <c r="U53" s="169"/>
      <c r="V53" s="165"/>
      <c r="W53" s="170"/>
      <c r="X53" s="171"/>
    </row>
    <row r="54" spans="1:25" s="45" customFormat="1" ht="42.75" hidden="1" customHeight="1">
      <c r="A54" s="172" t="s">
        <v>62</v>
      </c>
      <c r="B54" s="173"/>
      <c r="C54" s="88"/>
      <c r="D54" s="84"/>
      <c r="E54" s="54"/>
      <c r="F54" s="55"/>
      <c r="G54" s="174"/>
      <c r="H54" s="55"/>
      <c r="I54" s="54"/>
      <c r="J54" s="55"/>
      <c r="K54" s="54"/>
      <c r="L54" s="55"/>
      <c r="M54" s="88"/>
      <c r="N54" s="55"/>
      <c r="O54" s="175" t="s">
        <v>62</v>
      </c>
      <c r="P54" s="289" t="s">
        <v>126</v>
      </c>
      <c r="Q54" s="129"/>
      <c r="R54" s="176"/>
      <c r="S54" s="88"/>
      <c r="T54" s="55"/>
      <c r="U54" s="145"/>
      <c r="V54" s="136"/>
      <c r="W54" s="129"/>
      <c r="X54" s="177"/>
    </row>
    <row r="55" spans="1:25" ht="29.25" customHeight="1" thickTop="1">
      <c r="B55" s="178"/>
      <c r="C55" s="178"/>
      <c r="D55" s="178"/>
      <c r="G55" s="179"/>
      <c r="I55" s="180" t="s">
        <v>127</v>
      </c>
      <c r="J55" s="180"/>
      <c r="K55" s="181" t="s">
        <v>3</v>
      </c>
      <c r="L55" s="181" t="s">
        <v>128</v>
      </c>
      <c r="M55" s="181" t="s">
        <v>3</v>
      </c>
      <c r="N55" s="181" t="s">
        <v>128</v>
      </c>
      <c r="O55" s="314" t="s">
        <v>129</v>
      </c>
      <c r="P55" s="314"/>
      <c r="Q55" s="181" t="s">
        <v>130</v>
      </c>
      <c r="R55" s="181" t="s">
        <v>3</v>
      </c>
      <c r="S55" s="181" t="s">
        <v>128</v>
      </c>
      <c r="T55" s="181" t="s">
        <v>129</v>
      </c>
    </row>
    <row r="56" spans="1:25" ht="29.25" customHeight="1">
      <c r="E56" t="s">
        <v>113</v>
      </c>
      <c r="I56" s="182" t="s">
        <v>131</v>
      </c>
      <c r="J56" s="183"/>
      <c r="K56" s="184">
        <f>2*(COUNTIF($C$4:$J$15,"TRANG")+COUNTIF($Q$4:$X$15,"TRANG")-COUNTIF(G15:J15,"TRANG"))</f>
        <v>16</v>
      </c>
      <c r="L56" s="184">
        <f>2*(COUNTIF($M$4:$N$15,"TRANG")+COUNTIF(K4:L15,"TRANG"))</f>
        <v>4</v>
      </c>
      <c r="M56" s="184">
        <f>2*(COUNTIF($C$4:$J$15,"TRANG")+COUNTIF($Q$4:$X$15,"TRANG")-COUNTIF(I15:L15,"TRANG"))</f>
        <v>16</v>
      </c>
      <c r="N56" s="184">
        <f>2*(COUNTIF($M$4:$N$15,"TRANG")+COUNTIF(K4:L15,"TRANG"))</f>
        <v>4</v>
      </c>
      <c r="O56" s="315">
        <f t="shared" ref="O56:O60" si="0">SUM(M56:N56)</f>
        <v>20</v>
      </c>
      <c r="P56" s="315"/>
      <c r="Q56" s="185" t="s">
        <v>131</v>
      </c>
      <c r="R56" s="184">
        <f>M56+M62+M69+M76</f>
        <v>42</v>
      </c>
      <c r="S56" s="184">
        <f>N56+N62+N69+N76</f>
        <v>12</v>
      </c>
      <c r="T56" s="184">
        <f t="shared" ref="T56:T60" si="1">SUM(R56:S56)</f>
        <v>54</v>
      </c>
    </row>
    <row r="57" spans="1:25" ht="29.25" customHeight="1">
      <c r="E57" t="s">
        <v>113</v>
      </c>
      <c r="I57" s="186" t="s">
        <v>132</v>
      </c>
      <c r="J57" s="187"/>
      <c r="K57" s="188">
        <f>2*(COUNTIF($C$4:$J$15,"UYÊN")+COUNTIF($Q$4:$X$15,"UYÊN")-COUNTIF(G15:J15,"UYÊN"))</f>
        <v>10</v>
      </c>
      <c r="L57" s="188">
        <f>2*(COUNTIF($M$4:$N$15,"UYÊN")+COUNTIF(K4:L15,"UYÊN"))</f>
        <v>0</v>
      </c>
      <c r="M57" s="188">
        <f>2*(COUNTIF($C$4:$J$15,"UYÊN")+COUNTIF($Q$4:$X$15,"UYÊN")-COUNTIF(I15:L15,"UYÊN"))</f>
        <v>10</v>
      </c>
      <c r="N57" s="188">
        <f>2*(COUNTIF($M$4:$N$15,"UYÊN")+COUNTIF(K4:L15,"UYÊN"))</f>
        <v>0</v>
      </c>
      <c r="O57" s="316">
        <f t="shared" si="0"/>
        <v>10</v>
      </c>
      <c r="P57" s="316"/>
      <c r="Q57" s="189" t="s">
        <v>132</v>
      </c>
      <c r="R57" s="188">
        <f>M57+M63+M70+M77</f>
        <v>48</v>
      </c>
      <c r="S57" s="188">
        <f>N57+N63+N70+N77</f>
        <v>0</v>
      </c>
      <c r="T57" s="188">
        <f t="shared" si="1"/>
        <v>48</v>
      </c>
    </row>
    <row r="58" spans="1:25" ht="29.25" customHeight="1">
      <c r="C58" s="190"/>
      <c r="G58" t="s">
        <v>113</v>
      </c>
      <c r="I58" s="191"/>
      <c r="J58" s="192"/>
      <c r="K58" s="193">
        <f>2*(COUNTIF($C$4:$J$15,"NGUYÊN")+COUNTIF($Q$4:$X$15,"NGUYÊN")-COUNTIF(G15:J15,"NGUYÊN"))</f>
        <v>0</v>
      </c>
      <c r="L58" s="193">
        <f>2*(COUNTIF($M$4:$N$15,"NGUYÊN")+COUNTIF(K3:L13,"NGUYÊN"))</f>
        <v>0</v>
      </c>
      <c r="M58" s="193">
        <f>2*(COUNTIF($C$4:$J$15,"NGUYÊN")+COUNTIF($Q$4:$X$15,"NGUYÊN")-COUNTIF(I15:L15,"NGUYÊN"))</f>
        <v>0</v>
      </c>
      <c r="N58" s="193">
        <f>2*(COUNTIF($M$4:$N$15,"NGUYÊN")+COUNTIF(K3:L13,"NGUYÊN"))</f>
        <v>0</v>
      </c>
      <c r="O58" s="317">
        <f t="shared" si="0"/>
        <v>0</v>
      </c>
      <c r="P58" s="317"/>
      <c r="Q58" s="194"/>
      <c r="R58" s="193">
        <f t="shared" ref="R58:S60" si="2">M58+M65+M72+M79</f>
        <v>0</v>
      </c>
      <c r="S58" s="193">
        <f t="shared" si="2"/>
        <v>0</v>
      </c>
      <c r="T58" s="193">
        <f t="shared" si="1"/>
        <v>0</v>
      </c>
    </row>
    <row r="59" spans="1:25" ht="29.25" customHeight="1">
      <c r="I59" s="195" t="s">
        <v>134</v>
      </c>
      <c r="J59" s="196"/>
      <c r="K59" s="197">
        <f>2*(COUNTIF($C$4:$J$15,"HOÀNG")+COUNTIF($Q$4:$X$15,"HOÀNG")-COUNTIF(G16:J16,"HOÀNG"))</f>
        <v>2</v>
      </c>
      <c r="L59" s="197">
        <f>2*(COUNTIF($M$4:$N$15,"HOÀNG")+COUNTIF(K4:L15,"HOÀNG"))</f>
        <v>0</v>
      </c>
      <c r="M59" s="197">
        <f>2*(COUNTIF($C$4:$J$15,"HOÀNG")+COUNTIF($Q$4:$X$15,"HOÀNG")-COUNTIF(I16:L16,"HOÀNG"))</f>
        <v>2</v>
      </c>
      <c r="N59" s="197">
        <f>2*(COUNTIF($M$4:$N$15,"HOÀNG")+COUNTIF(K4:L15,"HOÀNG"))</f>
        <v>0</v>
      </c>
      <c r="O59" s="318">
        <f t="shared" si="0"/>
        <v>2</v>
      </c>
      <c r="P59" s="318"/>
      <c r="Q59" s="195" t="s">
        <v>134</v>
      </c>
      <c r="R59" s="197">
        <f t="shared" si="2"/>
        <v>6</v>
      </c>
      <c r="S59" s="197">
        <f t="shared" si="2"/>
        <v>0</v>
      </c>
      <c r="T59" s="197">
        <f t="shared" si="1"/>
        <v>6</v>
      </c>
    </row>
    <row r="60" spans="1:25" ht="29.25" customHeight="1">
      <c r="I60" s="198" t="s">
        <v>135</v>
      </c>
      <c r="J60" s="199"/>
      <c r="K60" s="200">
        <f>2*(COUNTIF($C$4:$J$15,"HIẾU")+COUNTIF($Q$4:$X$15,"HIẾU")-COUNTIF(G17:J17,"HIẾU"))</f>
        <v>4</v>
      </c>
      <c r="L60" s="200">
        <f>2*(COUNTIF($M$4:$N$15,"HIẾU")+COUNTIF(K5:L16,"HIẾU"))</f>
        <v>0</v>
      </c>
      <c r="M60" s="200">
        <f>2*(COUNTIF($C$4:$J$15,"HIẾU")+COUNTIF($Q$4:$X$15,"HIẾU")-COUNTIF(I18:L18,"HIẾU"))</f>
        <v>4</v>
      </c>
      <c r="N60" s="200">
        <f>2*(COUNTIF($M$4:$N$15,"HIẾU")+COUNTIF(K5:L16,"HIẾU"))</f>
        <v>0</v>
      </c>
      <c r="O60" s="319">
        <f t="shared" si="0"/>
        <v>4</v>
      </c>
      <c r="P60" s="320"/>
      <c r="Q60" s="200" t="s">
        <v>135</v>
      </c>
      <c r="R60" s="201">
        <f>M60+M67+M74+M81</f>
        <v>16</v>
      </c>
      <c r="S60" s="201">
        <f t="shared" si="2"/>
        <v>0</v>
      </c>
      <c r="T60" s="201">
        <f t="shared" si="1"/>
        <v>16</v>
      </c>
    </row>
    <row r="61" spans="1:25" ht="29.25" customHeight="1">
      <c r="I61" s="180" t="s">
        <v>136</v>
      </c>
      <c r="J61" s="202"/>
      <c r="K61" s="181" t="s">
        <v>3</v>
      </c>
      <c r="L61" s="181" t="s">
        <v>128</v>
      </c>
      <c r="M61" s="181" t="s">
        <v>3</v>
      </c>
      <c r="N61" s="181" t="s">
        <v>128</v>
      </c>
      <c r="O61" s="314" t="s">
        <v>129</v>
      </c>
      <c r="P61" s="314"/>
      <c r="T61" s="203"/>
      <c r="U61" t="s">
        <v>137</v>
      </c>
    </row>
    <row r="62" spans="1:25" ht="29.25" customHeight="1">
      <c r="I62" s="182" t="s">
        <v>131</v>
      </c>
      <c r="J62" s="183"/>
      <c r="K62" s="184">
        <f>2*(COUNTIF($C$17:$J$28,"TRANG")+COUNTIF($Q$17:$X$28,"TRANG")-COUNTIF(G28:J28,"TRANG"))</f>
        <v>6</v>
      </c>
      <c r="L62" s="184">
        <f>2*(COUNTIF($M$17:$N$28,"TRANG")+COUNTIF(K17:L28,"TRANG"))</f>
        <v>4</v>
      </c>
      <c r="M62" s="184">
        <f>2*(COUNTIF($C$17:$J$28,"TRANG")+COUNTIF($Q$17:$X$28,"TRANG")-COUNTIF(I28:L28,"TRANG"))</f>
        <v>6</v>
      </c>
      <c r="N62" s="184">
        <f>2*(COUNTIF($M$17:$N$28,"TRANG")+COUNTIF(K17:L28,"TRANG"))</f>
        <v>4</v>
      </c>
      <c r="O62" s="315">
        <f t="shared" ref="O62:O67" si="3">SUM(M62:N62)</f>
        <v>10</v>
      </c>
      <c r="P62" s="315"/>
      <c r="T62" s="203"/>
    </row>
    <row r="63" spans="1:25" ht="29.25" customHeight="1">
      <c r="I63" s="186" t="s">
        <v>132</v>
      </c>
      <c r="J63" s="187"/>
      <c r="K63" s="189">
        <f>2*(COUNTIF($C$17:$J$28,"UYÊN")+COUNTIF($Q$17:$X$28,"UYÊN")-COUNTIF(G29:J29,"UYÊN"))</f>
        <v>18</v>
      </c>
      <c r="L63" s="188">
        <f>2*(COUNTIF($M$17:$N$28,"UYÊN")+COUNTIF(K17:L28,"UYÊN"))</f>
        <v>0</v>
      </c>
      <c r="M63" s="189">
        <f>2*(COUNTIF($C$17:$J$28,"UYÊN")+COUNTIF($Q$17:$X$28,"UYÊN")-COUNTIF(I29:L29,"UYÊN"))</f>
        <v>18</v>
      </c>
      <c r="N63" s="188">
        <f>2*(COUNTIF($M$17:$N$28,"UYÊN")+COUNTIF(K17:L28,"UYÊN"))</f>
        <v>0</v>
      </c>
      <c r="O63" s="316">
        <f t="shared" si="3"/>
        <v>18</v>
      </c>
      <c r="P63" s="316"/>
      <c r="T63" s="203"/>
    </row>
    <row r="64" spans="1:25" ht="29.25" hidden="1" customHeight="1">
      <c r="H64" s="204"/>
      <c r="I64" s="205"/>
      <c r="J64" s="206"/>
      <c r="K64" s="207"/>
      <c r="L64" s="208"/>
      <c r="M64" s="207"/>
      <c r="N64" s="208"/>
      <c r="O64" s="322"/>
      <c r="P64" s="322"/>
      <c r="T64" s="203"/>
    </row>
    <row r="65" spans="7:20" ht="29.25" customHeight="1">
      <c r="H65" s="204"/>
      <c r="I65" s="191"/>
      <c r="J65" s="192"/>
      <c r="K65" s="194">
        <f>2*(COUNTIF($C$17:$J$28,"NGUYÊN")+COUNTIF($Q$17:$X$28,"NGUYÊN")-COUNTIF(G31:J32,"NGUYÊN"))</f>
        <v>0</v>
      </c>
      <c r="L65" s="193">
        <f>2*(COUNTIF($M$17:$N$28,"NGUYÊN")+COUNTIF(K16:L26,"NGUYÊN"))</f>
        <v>0</v>
      </c>
      <c r="M65" s="193">
        <f>2*(COUNTIF($C$4:$J$15,"NGUYÊN")+COUNTIF($Q$4:$X$15,"NGUYÊN")-COUNTIF(H21:J21,"NGUYÊN"))</f>
        <v>0</v>
      </c>
      <c r="N65" s="193">
        <f>2*(COUNTIF($M$17:$N$28,"NGUYÊN")+COUNTIF(K16:L26,"NGUYÊN"))</f>
        <v>0</v>
      </c>
      <c r="O65" s="317">
        <f t="shared" si="3"/>
        <v>0</v>
      </c>
      <c r="P65" s="317"/>
      <c r="T65" s="203"/>
    </row>
    <row r="66" spans="7:20" ht="29.25" customHeight="1">
      <c r="H66" s="204"/>
      <c r="I66" s="195" t="s">
        <v>134</v>
      </c>
      <c r="J66" s="196"/>
      <c r="K66" s="209">
        <f>2*(COUNTIF($C$17:$J$28,"HOÀNG")+COUNTIF($Q$17:$X$28,"HOÀNG")-COUNTIF(G32:J33,"HOÀNG"))</f>
        <v>0</v>
      </c>
      <c r="L66" s="197">
        <f>2*(COUNTIF($M$17:$N$28,"HOÀNG")+COUNTIF(K17:L28,"HOÀNG"))</f>
        <v>0</v>
      </c>
      <c r="M66" s="209">
        <f>2*(COUNTIF($C$17:$J$28,"HOÀNG")+COUNTIF($Q$17:$X$28,"HOÀNG")-COUNTIF(I32:L33,"HOÀNG"))</f>
        <v>0</v>
      </c>
      <c r="N66" s="197">
        <f>2*(COUNTIF($M$17:$N$28,"HOÀNG")+COUNTIF(K17:L28,"HOÀNG"))</f>
        <v>0</v>
      </c>
      <c r="O66" s="318">
        <f t="shared" si="3"/>
        <v>0</v>
      </c>
      <c r="P66" s="318"/>
      <c r="T66" s="203"/>
    </row>
    <row r="67" spans="7:20" ht="29.25" customHeight="1">
      <c r="H67" s="204"/>
      <c r="I67" s="198" t="s">
        <v>135</v>
      </c>
      <c r="J67" s="199"/>
      <c r="K67" s="200">
        <f>2*(COUNTIF($C$17:$J$28,"HIẾU")+COUNTIF($Q$17:$X$28,"HIẾU")-COUNTIF(G33:J34,"HIẾU"))</f>
        <v>6</v>
      </c>
      <c r="L67" s="201">
        <f>2*(COUNTIF($M$17:$N$28,"HIẾU")+COUNTIF(K18:L29,"HIẾU"))</f>
        <v>0</v>
      </c>
      <c r="M67" s="200">
        <f>2*(COUNTIF($C$17:$J$28,"HIẾU")+COUNTIF($Q$17:$X$28,"HIẾU")-COUNTIF(I33:L34,"HIẾU"))</f>
        <v>6</v>
      </c>
      <c r="N67" s="201">
        <f>2*(COUNTIF($M$17:$N$28,"HIẾU")+COUNTIF(K18:L29,"HIẾU"))</f>
        <v>0</v>
      </c>
      <c r="O67" s="321">
        <f t="shared" si="3"/>
        <v>6</v>
      </c>
      <c r="P67" s="321"/>
      <c r="T67" s="203"/>
    </row>
    <row r="68" spans="7:20" ht="29.25" customHeight="1">
      <c r="I68" s="180" t="s">
        <v>139</v>
      </c>
      <c r="J68" s="202"/>
      <c r="K68" s="181" t="s">
        <v>3</v>
      </c>
      <c r="L68" s="181" t="s">
        <v>128</v>
      </c>
      <c r="M68" s="181" t="s">
        <v>3</v>
      </c>
      <c r="N68" s="181" t="s">
        <v>128</v>
      </c>
      <c r="O68" s="314" t="s">
        <v>129</v>
      </c>
      <c r="P68" s="314"/>
      <c r="T68" s="203"/>
    </row>
    <row r="69" spans="7:20" ht="29.25" customHeight="1">
      <c r="G69" s="331"/>
      <c r="I69" s="182" t="s">
        <v>131</v>
      </c>
      <c r="J69" s="183"/>
      <c r="K69" s="184">
        <f>2*(COUNTIF($C$30:$J$41,"TRANG")+COUNTIF($Q$30:$X$41,"TRANG")-COUNTIF($G$41:$J$41,"TRANG"))</f>
        <v>8</v>
      </c>
      <c r="L69" s="184">
        <f>2*(COUNTIF($M$30:$N$41,"TRANG")+COUNTIF(K31:L41,"TRANG"))</f>
        <v>2</v>
      </c>
      <c r="M69" s="184">
        <f>2*(COUNTIF($C$30:$J$41,"TRANG")+COUNTIF($Q$30:$X$41,"TRANG")-COUNTIF($G$41:$J$41,"TRANG"))</f>
        <v>8</v>
      </c>
      <c r="N69" s="184">
        <f>2*(COUNTIF($M$30:$N$41,"TRANG")+COUNTIF(K31:L41,"TRANG"))</f>
        <v>2</v>
      </c>
      <c r="O69" s="315">
        <f t="shared" ref="O69:O74" si="4">SUM(M69:N69)</f>
        <v>10</v>
      </c>
      <c r="P69" s="315"/>
      <c r="T69" s="203"/>
    </row>
    <row r="70" spans="7:20" ht="29.25" customHeight="1">
      <c r="G70" s="331"/>
      <c r="I70" s="186" t="s">
        <v>132</v>
      </c>
      <c r="J70" s="187"/>
      <c r="K70" s="188">
        <f>2*(COUNTIF($C$30:$J$41,"UYÊN")+COUNTIF($Q$30:$X$41,"UYÊN")-COUNTIF($G$41:$J$41,"UYÊN"))</f>
        <v>6</v>
      </c>
      <c r="L70" s="188">
        <f>2*(COUNTIF($M$30:$N$41,"UYÊN")+COUNTIF(K31:L41,"UYÊN"))</f>
        <v>0</v>
      </c>
      <c r="M70" s="188">
        <f>2*(COUNTIF($C$30:$J$41,"UYÊN")+COUNTIF($Q$30:$X$41,"UYÊN")-COUNTIF($G$41:$J$41,"UYÊN"))</f>
        <v>6</v>
      </c>
      <c r="N70" s="188">
        <f>2*(COUNTIF($M$30:$N$41,"UYÊN")+COUNTIF(K31:L41,"UYÊN"))</f>
        <v>0</v>
      </c>
      <c r="O70" s="316">
        <f t="shared" si="4"/>
        <v>6</v>
      </c>
      <c r="P70" s="316"/>
      <c r="T70" s="203"/>
    </row>
    <row r="71" spans="7:20" ht="29.25" hidden="1" customHeight="1">
      <c r="G71" s="331"/>
      <c r="I71" s="205"/>
      <c r="J71" s="206"/>
      <c r="K71" s="208"/>
      <c r="L71" s="208"/>
      <c r="M71" s="208"/>
      <c r="N71" s="208"/>
      <c r="O71" s="322"/>
      <c r="P71" s="322"/>
      <c r="T71" s="203"/>
    </row>
    <row r="72" spans="7:20" ht="29.25" customHeight="1">
      <c r="G72" s="331"/>
      <c r="I72" s="191"/>
      <c r="J72" s="192"/>
      <c r="K72" s="193">
        <f>2*(COUNTIF($C$30:$J$41,"NGUYÊN")+COUNTIF($Q$30:$X$41,"NGUYÊN")-COUNTIF($G$41:$J$41,"NGUYÊN"))</f>
        <v>0</v>
      </c>
      <c r="L72" s="193">
        <f>2*(COUNTIF($M$30:$N$41,"NGUYÊN")+COUNTIF(K29:L39,"NGUYÊN"))</f>
        <v>0</v>
      </c>
      <c r="M72" s="193">
        <f>2*(COUNTIF($C$30:$J$41,"NGUYÊN")+COUNTIF($Q$30:$X$41,"NGUYÊN")-COUNTIF($G$41:$J$41,"NGUYÊN"))</f>
        <v>0</v>
      </c>
      <c r="N72" s="193">
        <f>2*(COUNTIF($M$30:$N$41,"NGUYÊN")+COUNTIF(K29:L39,"NGUYÊN"))</f>
        <v>0</v>
      </c>
      <c r="O72" s="317">
        <f t="shared" si="4"/>
        <v>0</v>
      </c>
      <c r="P72" s="317"/>
      <c r="T72" s="203"/>
    </row>
    <row r="73" spans="7:20" ht="29.25" customHeight="1">
      <c r="G73" s="331"/>
      <c r="I73" s="195" t="s">
        <v>134</v>
      </c>
      <c r="J73" s="196"/>
      <c r="K73" s="197">
        <f>2*(COUNTIF($C$30:$J$41,"HOÀNG")+COUNTIF($Q$30:$X$41,"HOÀNG")-COUNTIF($G$41:$J$41,"HOÀNG"))</f>
        <v>2</v>
      </c>
      <c r="L73" s="197">
        <f>2*(COUNTIF($M$30:$N$41,"HOÀNG")+COUNTIF(K31:L41,"HOÀNG"))</f>
        <v>0</v>
      </c>
      <c r="M73" s="197">
        <f>2*(COUNTIF($C$30:$J$41,"HOÀNG")+COUNTIF($Q$30:$X$41,"HOÀNG")-COUNTIF($G$41:$J$41,"HOÀNG"))</f>
        <v>2</v>
      </c>
      <c r="N73" s="197">
        <f>2*(COUNTIF($M$30:$N$41,"HOÀNG")+COUNTIF(K31:L41,"HOÀNG"))</f>
        <v>0</v>
      </c>
      <c r="O73" s="318">
        <f t="shared" si="4"/>
        <v>2</v>
      </c>
      <c r="P73" s="318"/>
      <c r="T73" s="203"/>
    </row>
    <row r="74" spans="7:20" ht="29.25" customHeight="1">
      <c r="G74" s="210"/>
      <c r="I74" s="198" t="s">
        <v>135</v>
      </c>
      <c r="J74" s="199"/>
      <c r="K74" s="201">
        <f>2*(COUNTIF($C$30:$J$41,"HIẾU")+COUNTIF($Q$30:$X$41,"HIẾU")-COUNTIF($G$41:$J$41,"HIẾU"))</f>
        <v>2</v>
      </c>
      <c r="L74" s="201">
        <f>2*(COUNTIF($M$30:$N$41,"HIẾU")+COUNTIF(K32:L42,"HIẾU"))</f>
        <v>0</v>
      </c>
      <c r="M74" s="201">
        <f>2*(COUNTIF($C$30:$J$41,"HIẾU")+COUNTIF($Q$30:$X$41,"HIẾU")-COUNTIF($G$41:$J$41,"HIẾU"))</f>
        <v>2</v>
      </c>
      <c r="N74" s="201">
        <f>2*(COUNTIF($M$30:$N$41,"HIẾU")+COUNTIF(K32:L42,"HIẾU"))</f>
        <v>0</v>
      </c>
      <c r="O74" s="321">
        <f t="shared" si="4"/>
        <v>2</v>
      </c>
      <c r="P74" s="321"/>
      <c r="T74" s="203"/>
    </row>
    <row r="75" spans="7:20" ht="29.25" customHeight="1">
      <c r="I75" s="180" t="s">
        <v>140</v>
      </c>
      <c r="J75" s="202"/>
      <c r="K75" s="181" t="s">
        <v>3</v>
      </c>
      <c r="L75" s="181" t="s">
        <v>128</v>
      </c>
      <c r="M75" s="181" t="s">
        <v>3</v>
      </c>
      <c r="N75" s="181" t="s">
        <v>128</v>
      </c>
      <c r="O75" s="314" t="s">
        <v>129</v>
      </c>
      <c r="P75" s="314"/>
      <c r="T75" s="203"/>
    </row>
    <row r="76" spans="7:20" ht="29.25" customHeight="1">
      <c r="I76" s="182" t="s">
        <v>131</v>
      </c>
      <c r="J76" s="183"/>
      <c r="K76" s="184">
        <f>2*(COUNTIF($C$43:$J$54,"TRANG")+COUNTIF($Q$43:$X$54,"TRANG")-COUNTIF($G$54:$J$54,"TRANG"))</f>
        <v>12</v>
      </c>
      <c r="L76" s="184">
        <f>2*(COUNTIF($M$43:$N$54,"TRANG")+COUNTIF(K43:L54,"TRANG"))</f>
        <v>2</v>
      </c>
      <c r="M76" s="184">
        <f>2*(COUNTIF($C$43:$J$54,"TRANG")+COUNTIF($Q$43:$X$54,"TRANG")-COUNTIF($G$54:$J$54,"TRANG"))</f>
        <v>12</v>
      </c>
      <c r="N76" s="184">
        <f>2*(COUNTIF($M$43:$N$54,"TRANG")+COUNTIF(K43:L54,"TRANG"))</f>
        <v>2</v>
      </c>
      <c r="O76" s="315">
        <f t="shared" ref="O76:O81" si="5">SUM(M76:N76)</f>
        <v>14</v>
      </c>
      <c r="P76" s="315"/>
      <c r="T76" s="203"/>
    </row>
    <row r="77" spans="7:20" ht="29.25" customHeight="1">
      <c r="I77" s="186" t="s">
        <v>132</v>
      </c>
      <c r="J77" s="187"/>
      <c r="K77" s="188">
        <f>2*(COUNTIF($C$43:$J$54,"UYÊN")+COUNTIF($Q$43:$X$54,"UYÊN")-COUNTIF($G$54:$J$54,"UYÊN"))</f>
        <v>14</v>
      </c>
      <c r="L77" s="188">
        <f>2*(COUNTIF($M$43:$N$54,"UYÊN")+COUNTIF(K43:L54,"UYÊN"))</f>
        <v>0</v>
      </c>
      <c r="M77" s="188">
        <f>2*(COUNTIF($C$43:$J$54,"UYÊN")+COUNTIF($Q$43:$X$54,"UYÊN")-COUNTIF($G$54:$J$54,"UYÊN"))</f>
        <v>14</v>
      </c>
      <c r="N77" s="188">
        <f>2*(COUNTIF($M$43:$N$54,"UYÊN")+COUNTIF(K43:L54,"UYÊN"))</f>
        <v>0</v>
      </c>
      <c r="O77" s="316">
        <f t="shared" si="5"/>
        <v>14</v>
      </c>
      <c r="P77" s="316"/>
      <c r="T77" s="203"/>
    </row>
    <row r="78" spans="7:20" ht="29.25" hidden="1" customHeight="1">
      <c r="H78" s="204"/>
      <c r="I78" s="205"/>
      <c r="J78" s="206"/>
      <c r="K78" s="208"/>
      <c r="L78" s="208"/>
      <c r="M78" s="208"/>
      <c r="N78" s="208"/>
      <c r="O78" s="322"/>
      <c r="P78" s="322"/>
      <c r="T78" s="203"/>
    </row>
    <row r="79" spans="7:20" ht="29.25" customHeight="1">
      <c r="H79" s="204"/>
      <c r="I79" s="191"/>
      <c r="J79" s="192"/>
      <c r="K79" s="193">
        <f>2*(COUNTIF($C$43:$J$54,"NGUYÊN")+COUNTIF($Q$43:$X$54,"NGUYÊN")-COUNTIF($G$54:$J$54,"NGUYÊN"))</f>
        <v>0</v>
      </c>
      <c r="L79" s="193">
        <f>2*(COUNTIF($M$43:$N$54,"NGUYÊN")+COUNTIF(K42:L52,"NGUYÊN"))</f>
        <v>0</v>
      </c>
      <c r="M79" s="193">
        <f>2*(COUNTIF($C$43:$J$54,"NGUYÊN")+COUNTIF($Q$43:$X$54,"NGUYÊN")-COUNTIF($G$54:$J$54,"NGUYÊN"))</f>
        <v>0</v>
      </c>
      <c r="N79" s="193">
        <f>2*(COUNTIF($M$43:$N$54,"NGUYÊN")+COUNTIF(K42:L52,"NGUYÊN"))</f>
        <v>0</v>
      </c>
      <c r="O79" s="317">
        <f t="shared" si="5"/>
        <v>0</v>
      </c>
      <c r="P79" s="317"/>
      <c r="T79" s="203"/>
    </row>
    <row r="80" spans="7:20" ht="26.25">
      <c r="H80" s="204"/>
      <c r="I80" s="195" t="s">
        <v>134</v>
      </c>
      <c r="J80" s="196"/>
      <c r="K80" s="197">
        <f>2*(COUNTIF($C$43:$J$54,"HOÀNG")+COUNTIF($Q$43:$X$54,"HOÀNG")-COUNTIF($G$54:$J$54,"HOÀNG"))</f>
        <v>2</v>
      </c>
      <c r="L80" s="197">
        <f>2*(COUNTIF($M$43:$N$54,"DÂN")+COUNTIF(K43:L54,"DÂN"))</f>
        <v>0</v>
      </c>
      <c r="M80" s="197">
        <f>2*(COUNTIF($C$43:$J$54,"HOÀNG")+COUNTIF($Q$43:$X$54,"HOÀNG")-COUNTIF($G$54:$J$54,"HOÀNG"))</f>
        <v>2</v>
      </c>
      <c r="N80" s="197">
        <f>2*(COUNTIF($M$43:$N$54,"HOÀNG")+COUNTIF(K43:L54,"HOÀNG"))</f>
        <v>0</v>
      </c>
      <c r="O80" s="318">
        <f t="shared" si="5"/>
        <v>2</v>
      </c>
      <c r="P80" s="318"/>
      <c r="T80" s="203"/>
    </row>
    <row r="81" spans="1:20" ht="26.25">
      <c r="A81" s="179"/>
      <c r="H81" s="204"/>
      <c r="I81" s="198" t="s">
        <v>135</v>
      </c>
      <c r="J81" s="199"/>
      <c r="K81" s="201">
        <f>2*(COUNTIF($C$43:$J$54,"HIẾU")+COUNTIF($Q$43:$X$54,"HIẾU")-COUNTIF($G$54:$J$54,"HIẾU"))</f>
        <v>4</v>
      </c>
      <c r="L81" s="201">
        <f>2*(COUNTIF($M$43:$N$54,"HIẾU")+COUNTIF(K44:L55,"HIẾU"))</f>
        <v>0</v>
      </c>
      <c r="M81" s="201">
        <f>2*(COUNTIF($C$43:$J$54,"HIẾU")+COUNTIF($Q$43:$X$54,"HIẾU")-COUNTIF($G$54:$J$54,"HIẾU"))</f>
        <v>4</v>
      </c>
      <c r="N81" s="201">
        <f>2*(COUNTIF($M$43:$N$54,"HIẾU")+COUNTIF(K44:L55,"HIẾU"))</f>
        <v>0</v>
      </c>
      <c r="O81" s="321">
        <f t="shared" si="5"/>
        <v>4</v>
      </c>
      <c r="P81" s="321"/>
      <c r="T81" s="203"/>
    </row>
    <row r="82" spans="1:20">
      <c r="T82" s="203"/>
    </row>
    <row r="83" spans="1:20">
      <c r="T83" s="203"/>
    </row>
  </sheetData>
  <mergeCells count="119">
    <mergeCell ref="P21:P22"/>
    <mergeCell ref="P23:P24"/>
    <mergeCell ref="P25:P26"/>
    <mergeCell ref="P30:P31"/>
    <mergeCell ref="P32:P33"/>
    <mergeCell ref="P34:P35"/>
    <mergeCell ref="P36:P37"/>
    <mergeCell ref="P38:P39"/>
    <mergeCell ref="P43:P44"/>
    <mergeCell ref="O42:P42"/>
    <mergeCell ref="G69:G73"/>
    <mergeCell ref="O4:O5"/>
    <mergeCell ref="O6:O7"/>
    <mergeCell ref="O8:O9"/>
    <mergeCell ref="O10:O11"/>
    <mergeCell ref="O12:O13"/>
    <mergeCell ref="O17:O18"/>
    <mergeCell ref="O19:O20"/>
    <mergeCell ref="O21:O22"/>
    <mergeCell ref="O23:O24"/>
    <mergeCell ref="O25:O26"/>
    <mergeCell ref="O30:O31"/>
    <mergeCell ref="O32:O33"/>
    <mergeCell ref="O34:O35"/>
    <mergeCell ref="O36:O37"/>
    <mergeCell ref="O38:O39"/>
    <mergeCell ref="O43:O44"/>
    <mergeCell ref="O45:O46"/>
    <mergeCell ref="O47:O48"/>
    <mergeCell ref="O49:O50"/>
    <mergeCell ref="O51:O52"/>
    <mergeCell ref="O71:P71"/>
    <mergeCell ref="O72:P72"/>
    <mergeCell ref="O73:P73"/>
    <mergeCell ref="B30:B31"/>
    <mergeCell ref="B32:B33"/>
    <mergeCell ref="B34:B35"/>
    <mergeCell ref="B36:B37"/>
    <mergeCell ref="B38:B39"/>
    <mergeCell ref="B43:B44"/>
    <mergeCell ref="B45:B46"/>
    <mergeCell ref="B47:B48"/>
    <mergeCell ref="B49:B50"/>
    <mergeCell ref="A42:B42"/>
    <mergeCell ref="O80:P80"/>
    <mergeCell ref="O81:P81"/>
    <mergeCell ref="A4:A5"/>
    <mergeCell ref="A6:A7"/>
    <mergeCell ref="A8:A9"/>
    <mergeCell ref="A10:A11"/>
    <mergeCell ref="A12:A13"/>
    <mergeCell ref="A17:A18"/>
    <mergeCell ref="A19:A20"/>
    <mergeCell ref="A21:A22"/>
    <mergeCell ref="A23:A24"/>
    <mergeCell ref="A25:A26"/>
    <mergeCell ref="A30:A31"/>
    <mergeCell ref="A32:A33"/>
    <mergeCell ref="A34:A35"/>
    <mergeCell ref="A36:A37"/>
    <mergeCell ref="A38:A39"/>
    <mergeCell ref="A43:A44"/>
    <mergeCell ref="A45:A46"/>
    <mergeCell ref="A47:A48"/>
    <mergeCell ref="A49:A50"/>
    <mergeCell ref="A51:A52"/>
    <mergeCell ref="B4:B5"/>
    <mergeCell ref="B6:B7"/>
    <mergeCell ref="O74:P74"/>
    <mergeCell ref="O75:P75"/>
    <mergeCell ref="O76:P76"/>
    <mergeCell ref="O77:P77"/>
    <mergeCell ref="O78:P78"/>
    <mergeCell ref="O79:P79"/>
    <mergeCell ref="O62:P62"/>
    <mergeCell ref="O63:P63"/>
    <mergeCell ref="O64:P64"/>
    <mergeCell ref="O65:P65"/>
    <mergeCell ref="O66:P66"/>
    <mergeCell ref="O67:P67"/>
    <mergeCell ref="O68:P68"/>
    <mergeCell ref="O69:P69"/>
    <mergeCell ref="O70:P70"/>
    <mergeCell ref="O55:P55"/>
    <mergeCell ref="O56:P56"/>
    <mergeCell ref="O57:P57"/>
    <mergeCell ref="O58:P58"/>
    <mergeCell ref="O59:P59"/>
    <mergeCell ref="O60:P60"/>
    <mergeCell ref="O61:P61"/>
    <mergeCell ref="B51:B52"/>
    <mergeCell ref="P45:P46"/>
    <mergeCell ref="P47:P48"/>
    <mergeCell ref="P49:P50"/>
    <mergeCell ref="P51:P52"/>
    <mergeCell ref="A1:X1"/>
    <mergeCell ref="A2:N2"/>
    <mergeCell ref="O2:X2"/>
    <mergeCell ref="A3:B3"/>
    <mergeCell ref="O3:P3"/>
    <mergeCell ref="A16:B16"/>
    <mergeCell ref="O16:P16"/>
    <mergeCell ref="A29:B29"/>
    <mergeCell ref="O29:P29"/>
    <mergeCell ref="B8:B9"/>
    <mergeCell ref="B10:B11"/>
    <mergeCell ref="B12:B13"/>
    <mergeCell ref="B17:B18"/>
    <mergeCell ref="B19:B20"/>
    <mergeCell ref="B21:B22"/>
    <mergeCell ref="B23:B24"/>
    <mergeCell ref="B25:B26"/>
    <mergeCell ref="P4:P5"/>
    <mergeCell ref="P6:P7"/>
    <mergeCell ref="P8:P9"/>
    <mergeCell ref="P10:P11"/>
    <mergeCell ref="P12:P13"/>
    <mergeCell ref="P17:P18"/>
    <mergeCell ref="P19:P20"/>
  </mergeCells>
  <pageMargins left="0.7" right="0.7" top="0.75" bottom="0.75" header="0.3" footer="0.3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T.12.2025</vt:lpstr>
      <vt:lpstr>T.01.2026</vt:lpstr>
      <vt:lpstr>T.02.2026</vt:lpstr>
      <vt:lpstr>T.03.2026</vt:lpstr>
      <vt:lpstr>T.04.2026</vt:lpstr>
      <vt:lpstr>T.05.2026</vt:lpstr>
      <vt:lpstr>T.06.2026</vt:lpstr>
      <vt:lpstr>T.06&amp;07.2026 (2)</vt:lpstr>
      <vt:lpstr>T.07&amp;08.2026</vt:lpstr>
      <vt:lpstr>LỊCH KS 01.2026</vt:lpstr>
      <vt:lpstr>LỊCH TTLK 01.2026</vt:lpstr>
      <vt:lpstr>T.01.2026!Trang</vt:lpstr>
      <vt:lpstr>T.02.2026!Trang</vt:lpstr>
      <vt:lpstr>T.03.2026!Trang</vt:lpstr>
      <vt:lpstr>T.04.2026!Trang</vt:lpstr>
      <vt:lpstr>T.05.2026!Trang</vt:lpstr>
      <vt:lpstr>'T.06&amp;07.2026 (2)'!Trang</vt:lpstr>
      <vt:lpstr>T.06.2026!Trang</vt:lpstr>
      <vt:lpstr>'T.07&amp;08.2026'!Trang</vt:lpstr>
      <vt:lpstr>T.12.2025!Trang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Nguyễn Thị Trang</dc:creator>
  <cp:lastModifiedBy>Trần Thanh Long Ngân</cp:lastModifiedBy>
  <dcterms:created xsi:type="dcterms:W3CDTF">2023-01-06T06:44:00Z</dcterms:created>
  <dcterms:modified xsi:type="dcterms:W3CDTF">2026-07-24T04:12:13Z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BC22CA8740AF482EBF96D167357CC270_12</vt:lpwstr>
  </property>
  <property fmtid="{D5CDD505-2E9C-101B-9397-08002B2CF9AE}" pid="3" name="KSOProductBuildVer">
    <vt:lpwstr>1033-12.1.0.26886</vt:lpwstr>
  </property>
  <property fmtid="{D5CDD505-2E9C-101B-9397-08002B2CF9AE}" pid="4" name="CalculationRule">
    <vt:i4>0</vt:i4>
  </property>
</Properties>
</file>